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9395" windowHeight="7815"/>
  </bookViews>
  <sheets>
    <sheet name="20120604_南北線平日ダイヤ" sheetId="4" r:id="rId1"/>
    <sheet name="20120604_南北線土日祝ダイヤ" sheetId="9" r:id="rId2"/>
  </sheets>
  <definedNames>
    <definedName name="_xlnm.Print_Area" localSheetId="1">'20120604_南北線土日祝ダイヤ'!$A$1:$AF$315</definedName>
    <definedName name="_xlnm.Print_Area" localSheetId="0">'20120604_南北線平日ダイヤ'!$A$1:$AF$315</definedName>
  </definedNames>
  <calcPr calcId="145621"/>
</workbook>
</file>

<file path=xl/calcChain.xml><?xml version="1.0" encoding="utf-8"?>
<calcChain xmlns="http://schemas.openxmlformats.org/spreadsheetml/2006/main">
  <c r="T258" i="9" l="1"/>
  <c r="U258" i="9"/>
  <c r="V258" i="9"/>
  <c r="W258" i="9"/>
  <c r="X258" i="9"/>
  <c r="Y258" i="9"/>
  <c r="T259" i="9"/>
  <c r="U259" i="9"/>
  <c r="V259" i="9"/>
  <c r="W259" i="9"/>
  <c r="X259" i="9"/>
  <c r="Y259" i="9"/>
  <c r="T260" i="9"/>
  <c r="U260" i="9"/>
  <c r="V260" i="9"/>
  <c r="W260" i="9"/>
  <c r="X260" i="9"/>
  <c r="Y260" i="9"/>
  <c r="T261" i="9"/>
  <c r="U261" i="9"/>
  <c r="V261" i="9"/>
  <c r="W261" i="9"/>
  <c r="X261" i="9"/>
  <c r="Y261" i="9"/>
  <c r="T262" i="9"/>
  <c r="U262" i="9"/>
  <c r="V262" i="9"/>
  <c r="W262" i="9"/>
  <c r="X262" i="9"/>
  <c r="Y262" i="9"/>
  <c r="T263" i="9"/>
  <c r="U263" i="9"/>
  <c r="V263" i="9"/>
  <c r="W263" i="9"/>
  <c r="X263" i="9"/>
  <c r="Y263" i="9"/>
  <c r="T264" i="9"/>
  <c r="U264" i="9"/>
  <c r="V264" i="9"/>
  <c r="W264" i="9"/>
  <c r="X264" i="9"/>
  <c r="Y264" i="9"/>
  <c r="T265" i="9"/>
  <c r="U265" i="9"/>
  <c r="V265" i="9"/>
  <c r="W265" i="9"/>
  <c r="X265" i="9"/>
  <c r="Y265" i="9"/>
  <c r="T266" i="9"/>
  <c r="U266" i="9"/>
  <c r="V266" i="9"/>
  <c r="W266" i="9"/>
  <c r="X266" i="9"/>
  <c r="Y266" i="9"/>
  <c r="T267" i="9"/>
  <c r="U267" i="9"/>
  <c r="V267" i="9"/>
  <c r="W267" i="9"/>
  <c r="X267" i="9"/>
  <c r="Y267" i="9"/>
  <c r="T268" i="9"/>
  <c r="U268" i="9"/>
  <c r="V268" i="9"/>
  <c r="W268" i="9"/>
  <c r="X268" i="9"/>
  <c r="Y268" i="9"/>
  <c r="T269" i="9"/>
  <c r="U269" i="9"/>
  <c r="V269" i="9"/>
  <c r="W269" i="9"/>
  <c r="X269" i="9"/>
  <c r="Y269" i="9"/>
  <c r="T270" i="9"/>
  <c r="U270" i="9"/>
  <c r="V270" i="9"/>
  <c r="W270" i="9"/>
  <c r="X270" i="9"/>
  <c r="Y270" i="9"/>
  <c r="T271" i="9"/>
  <c r="U271" i="9"/>
  <c r="V271" i="9"/>
  <c r="W271" i="9"/>
  <c r="X271" i="9"/>
  <c r="Y271" i="9"/>
  <c r="T272" i="9"/>
  <c r="U272" i="9"/>
  <c r="V272" i="9"/>
  <c r="W272" i="9"/>
  <c r="X272" i="9"/>
  <c r="Y272" i="9"/>
  <c r="T273" i="9"/>
  <c r="U273" i="9"/>
  <c r="V273" i="9"/>
  <c r="W273" i="9"/>
  <c r="X273" i="9"/>
  <c r="Y273" i="9"/>
  <c r="T235" i="9"/>
  <c r="U235" i="9"/>
  <c r="V235" i="9"/>
  <c r="W235" i="9"/>
  <c r="X235" i="9"/>
  <c r="Y235" i="9"/>
  <c r="Z235" i="9"/>
  <c r="AA235" i="9"/>
  <c r="AB235" i="9"/>
  <c r="AC235" i="9"/>
  <c r="AD235" i="9"/>
  <c r="AE235" i="9"/>
  <c r="T236" i="9"/>
  <c r="U236" i="9"/>
  <c r="V236" i="9"/>
  <c r="W236" i="9"/>
  <c r="X236" i="9"/>
  <c r="Y236" i="9"/>
  <c r="Z236" i="9"/>
  <c r="AA236" i="9"/>
  <c r="AB236" i="9"/>
  <c r="AC236" i="9"/>
  <c r="AD236" i="9"/>
  <c r="AE236" i="9"/>
  <c r="T237" i="9"/>
  <c r="U237" i="9"/>
  <c r="V237" i="9"/>
  <c r="W237" i="9"/>
  <c r="X237" i="9"/>
  <c r="Y237" i="9"/>
  <c r="Z237" i="9"/>
  <c r="AA237" i="9"/>
  <c r="AB237" i="9"/>
  <c r="AC237" i="9"/>
  <c r="AD237" i="9"/>
  <c r="AE237" i="9"/>
  <c r="T238" i="9"/>
  <c r="U238" i="9"/>
  <c r="V238" i="9"/>
  <c r="W238" i="9"/>
  <c r="X238" i="9"/>
  <c r="Y238" i="9"/>
  <c r="Z238" i="9"/>
  <c r="AA238" i="9"/>
  <c r="AB238" i="9"/>
  <c r="AC238" i="9"/>
  <c r="AD238" i="9"/>
  <c r="AE238" i="9"/>
  <c r="T239" i="9"/>
  <c r="U239" i="9"/>
  <c r="V239" i="9"/>
  <c r="W239" i="9"/>
  <c r="X239" i="9"/>
  <c r="Y239" i="9"/>
  <c r="Z239" i="9"/>
  <c r="AA239" i="9"/>
  <c r="AB239" i="9"/>
  <c r="AC239" i="9"/>
  <c r="AD239" i="9"/>
  <c r="AE239" i="9"/>
  <c r="T240" i="9"/>
  <c r="U240" i="9"/>
  <c r="V240" i="9"/>
  <c r="W240" i="9"/>
  <c r="X240" i="9"/>
  <c r="Y240" i="9"/>
  <c r="Z240" i="9"/>
  <c r="AA240" i="9"/>
  <c r="AB240" i="9"/>
  <c r="AC240" i="9"/>
  <c r="AD240" i="9"/>
  <c r="AE240" i="9"/>
  <c r="T241" i="9"/>
  <c r="U241" i="9"/>
  <c r="V241" i="9"/>
  <c r="W241" i="9"/>
  <c r="X241" i="9"/>
  <c r="Y241" i="9"/>
  <c r="Z241" i="9"/>
  <c r="AA241" i="9"/>
  <c r="AB241" i="9"/>
  <c r="AC241" i="9"/>
  <c r="AD241" i="9"/>
  <c r="AE241" i="9"/>
  <c r="T242" i="9"/>
  <c r="U242" i="9"/>
  <c r="V242" i="9"/>
  <c r="W242" i="9"/>
  <c r="X242" i="9"/>
  <c r="Y242" i="9"/>
  <c r="Z242" i="9"/>
  <c r="AA242" i="9"/>
  <c r="AB242" i="9"/>
  <c r="AC242" i="9"/>
  <c r="AD242" i="9"/>
  <c r="AE242" i="9"/>
  <c r="T243" i="9"/>
  <c r="U243" i="9"/>
  <c r="V243" i="9"/>
  <c r="W243" i="9"/>
  <c r="X243" i="9"/>
  <c r="Y243" i="9"/>
  <c r="Z243" i="9"/>
  <c r="AA243" i="9"/>
  <c r="AB243" i="9"/>
  <c r="AC243" i="9"/>
  <c r="AD243" i="9"/>
  <c r="AE243" i="9"/>
  <c r="T244" i="9"/>
  <c r="U244" i="9"/>
  <c r="V244" i="9"/>
  <c r="W244" i="9"/>
  <c r="X244" i="9"/>
  <c r="Y244" i="9"/>
  <c r="Z244" i="9"/>
  <c r="AA244" i="9"/>
  <c r="AB244" i="9"/>
  <c r="AC244" i="9"/>
  <c r="AD244" i="9"/>
  <c r="AE244" i="9"/>
  <c r="T245" i="9"/>
  <c r="U245" i="9"/>
  <c r="V245" i="9"/>
  <c r="W245" i="9"/>
  <c r="X245" i="9"/>
  <c r="Y245" i="9"/>
  <c r="Z245" i="9"/>
  <c r="AA245" i="9"/>
  <c r="AB245" i="9"/>
  <c r="AC245" i="9"/>
  <c r="AD245" i="9"/>
  <c r="AE245" i="9"/>
  <c r="T246" i="9"/>
  <c r="U246" i="9"/>
  <c r="V246" i="9"/>
  <c r="W246" i="9"/>
  <c r="X246" i="9"/>
  <c r="Y246" i="9"/>
  <c r="Z246" i="9"/>
  <c r="AA246" i="9"/>
  <c r="AB246" i="9"/>
  <c r="AC246" i="9"/>
  <c r="AD246" i="9"/>
  <c r="AE246" i="9"/>
  <c r="T247" i="9"/>
  <c r="U247" i="9"/>
  <c r="V247" i="9"/>
  <c r="W247" i="9"/>
  <c r="X247" i="9"/>
  <c r="Y247" i="9"/>
  <c r="Z247" i="9"/>
  <c r="AA247" i="9"/>
  <c r="AB247" i="9"/>
  <c r="AC247" i="9"/>
  <c r="AD247" i="9"/>
  <c r="AE247" i="9"/>
  <c r="T248" i="9"/>
  <c r="U248" i="9"/>
  <c r="V248" i="9"/>
  <c r="W248" i="9"/>
  <c r="X248" i="9"/>
  <c r="Y248" i="9"/>
  <c r="Z248" i="9"/>
  <c r="AA248" i="9"/>
  <c r="AB248" i="9"/>
  <c r="AC248" i="9"/>
  <c r="AD248" i="9"/>
  <c r="AE248" i="9"/>
  <c r="T249" i="9"/>
  <c r="U249" i="9"/>
  <c r="V249" i="9"/>
  <c r="W249" i="9"/>
  <c r="X249" i="9"/>
  <c r="Y249" i="9"/>
  <c r="Z249" i="9"/>
  <c r="AA249" i="9"/>
  <c r="AB249" i="9"/>
  <c r="AC249" i="9"/>
  <c r="AD249" i="9"/>
  <c r="AE249" i="9"/>
  <c r="T250" i="9"/>
  <c r="U250" i="9"/>
  <c r="V250" i="9"/>
  <c r="W250" i="9"/>
  <c r="X250" i="9"/>
  <c r="Y250" i="9"/>
  <c r="Z250" i="9"/>
  <c r="AA250" i="9"/>
  <c r="AB250" i="9"/>
  <c r="AC250" i="9"/>
  <c r="AD250" i="9"/>
  <c r="AE250" i="9"/>
  <c r="T215" i="9"/>
  <c r="U215" i="9"/>
  <c r="V215" i="9"/>
  <c r="W215" i="9"/>
  <c r="X215" i="9"/>
  <c r="Y215" i="9"/>
  <c r="Z215" i="9"/>
  <c r="AA215" i="9"/>
  <c r="AB215" i="9"/>
  <c r="AC215" i="9"/>
  <c r="AD215" i="9"/>
  <c r="AE215" i="9"/>
  <c r="T216" i="9"/>
  <c r="U216" i="9"/>
  <c r="V216" i="9"/>
  <c r="W216" i="9"/>
  <c r="X216" i="9"/>
  <c r="Y216" i="9"/>
  <c r="Z216" i="9"/>
  <c r="AA216" i="9"/>
  <c r="AB216" i="9"/>
  <c r="AC216" i="9"/>
  <c r="AD216" i="9"/>
  <c r="AE216" i="9"/>
  <c r="T217" i="9"/>
  <c r="U217" i="9"/>
  <c r="V217" i="9"/>
  <c r="W217" i="9"/>
  <c r="X217" i="9"/>
  <c r="Y217" i="9"/>
  <c r="Z217" i="9"/>
  <c r="AA217" i="9"/>
  <c r="AB217" i="9"/>
  <c r="AC217" i="9"/>
  <c r="AD217" i="9"/>
  <c r="AE217" i="9"/>
  <c r="T218" i="9"/>
  <c r="U218" i="9"/>
  <c r="V218" i="9"/>
  <c r="W218" i="9"/>
  <c r="X218" i="9"/>
  <c r="Y218" i="9"/>
  <c r="Z218" i="9"/>
  <c r="AA218" i="9"/>
  <c r="AB218" i="9"/>
  <c r="AC218" i="9"/>
  <c r="AD218" i="9"/>
  <c r="AE218" i="9"/>
  <c r="T219" i="9"/>
  <c r="U219" i="9"/>
  <c r="V219" i="9"/>
  <c r="W219" i="9"/>
  <c r="X219" i="9"/>
  <c r="Y219" i="9"/>
  <c r="Z219" i="9"/>
  <c r="AA219" i="9"/>
  <c r="AB219" i="9"/>
  <c r="AC219" i="9"/>
  <c r="AD219" i="9"/>
  <c r="AE219" i="9"/>
  <c r="T220" i="9"/>
  <c r="U220" i="9"/>
  <c r="V220" i="9"/>
  <c r="W220" i="9"/>
  <c r="X220" i="9"/>
  <c r="Y220" i="9"/>
  <c r="Z220" i="9"/>
  <c r="AA220" i="9"/>
  <c r="AB220" i="9"/>
  <c r="AC220" i="9"/>
  <c r="AD220" i="9"/>
  <c r="AE220" i="9"/>
  <c r="T221" i="9"/>
  <c r="U221" i="9"/>
  <c r="V221" i="9"/>
  <c r="W221" i="9"/>
  <c r="X221" i="9"/>
  <c r="Y221" i="9"/>
  <c r="Z221" i="9"/>
  <c r="AA221" i="9"/>
  <c r="AB221" i="9"/>
  <c r="AC221" i="9"/>
  <c r="AD221" i="9"/>
  <c r="AE221" i="9"/>
  <c r="T222" i="9"/>
  <c r="U222" i="9"/>
  <c r="V222" i="9"/>
  <c r="W222" i="9"/>
  <c r="X222" i="9"/>
  <c r="Y222" i="9"/>
  <c r="Z222" i="9"/>
  <c r="AA222" i="9"/>
  <c r="AB222" i="9"/>
  <c r="AC222" i="9"/>
  <c r="AD222" i="9"/>
  <c r="AE222" i="9"/>
  <c r="T223" i="9"/>
  <c r="U223" i="9"/>
  <c r="V223" i="9"/>
  <c r="W223" i="9"/>
  <c r="X223" i="9"/>
  <c r="Y223" i="9"/>
  <c r="Z223" i="9"/>
  <c r="AA223" i="9"/>
  <c r="AB223" i="9"/>
  <c r="AC223" i="9"/>
  <c r="AD223" i="9"/>
  <c r="AE223" i="9"/>
  <c r="T224" i="9"/>
  <c r="U224" i="9"/>
  <c r="V224" i="9"/>
  <c r="W224" i="9"/>
  <c r="X224" i="9"/>
  <c r="Y224" i="9"/>
  <c r="Z224" i="9"/>
  <c r="AA224" i="9"/>
  <c r="AB224" i="9"/>
  <c r="AC224" i="9"/>
  <c r="AD224" i="9"/>
  <c r="AE224" i="9"/>
  <c r="T225" i="9"/>
  <c r="U225" i="9"/>
  <c r="V225" i="9"/>
  <c r="W225" i="9"/>
  <c r="X225" i="9"/>
  <c r="Y225" i="9"/>
  <c r="Z225" i="9"/>
  <c r="AA225" i="9"/>
  <c r="AB225" i="9"/>
  <c r="AC225" i="9"/>
  <c r="AD225" i="9"/>
  <c r="AE225" i="9"/>
  <c r="T226" i="9"/>
  <c r="U226" i="9"/>
  <c r="V226" i="9"/>
  <c r="W226" i="9"/>
  <c r="X226" i="9"/>
  <c r="Y226" i="9"/>
  <c r="Z226" i="9"/>
  <c r="AA226" i="9"/>
  <c r="AB226" i="9"/>
  <c r="AC226" i="9"/>
  <c r="AD226" i="9"/>
  <c r="AE226" i="9"/>
  <c r="T227" i="9"/>
  <c r="U227" i="9"/>
  <c r="V227" i="9"/>
  <c r="W227" i="9"/>
  <c r="X227" i="9"/>
  <c r="Y227" i="9"/>
  <c r="Z227" i="9"/>
  <c r="AA227" i="9"/>
  <c r="AB227" i="9"/>
  <c r="AC227" i="9"/>
  <c r="AD227" i="9"/>
  <c r="AE227" i="9"/>
  <c r="T228" i="9"/>
  <c r="U228" i="9"/>
  <c r="V228" i="9"/>
  <c r="W228" i="9"/>
  <c r="X228" i="9"/>
  <c r="Y228" i="9"/>
  <c r="Z228" i="9"/>
  <c r="AA228" i="9"/>
  <c r="AB228" i="9"/>
  <c r="AC228" i="9"/>
  <c r="AD228" i="9"/>
  <c r="AE228" i="9"/>
  <c r="T229" i="9"/>
  <c r="U229" i="9"/>
  <c r="V229" i="9"/>
  <c r="W229" i="9"/>
  <c r="X229" i="9"/>
  <c r="Y229" i="9"/>
  <c r="Z229" i="9"/>
  <c r="AA229" i="9"/>
  <c r="AB229" i="9"/>
  <c r="AC229" i="9"/>
  <c r="AD229" i="9"/>
  <c r="AE229" i="9"/>
  <c r="T230" i="9"/>
  <c r="U230" i="9"/>
  <c r="V230" i="9"/>
  <c r="W230" i="9"/>
  <c r="X230" i="9"/>
  <c r="Y230" i="9"/>
  <c r="Z230" i="9"/>
  <c r="AA230" i="9"/>
  <c r="AB230" i="9"/>
  <c r="AC230" i="9"/>
  <c r="AD230" i="9"/>
  <c r="AE230" i="9"/>
  <c r="T195" i="9"/>
  <c r="U195" i="9"/>
  <c r="V195" i="9"/>
  <c r="W195" i="9"/>
  <c r="X195" i="9"/>
  <c r="Y195" i="9"/>
  <c r="Z195" i="9"/>
  <c r="AA195" i="9"/>
  <c r="AB195" i="9"/>
  <c r="AC195" i="9"/>
  <c r="AD195" i="9"/>
  <c r="AE195" i="9"/>
  <c r="T196" i="9"/>
  <c r="U196" i="9"/>
  <c r="V196" i="9"/>
  <c r="W196" i="9"/>
  <c r="X196" i="9"/>
  <c r="Y196" i="9"/>
  <c r="Z196" i="9"/>
  <c r="AA196" i="9"/>
  <c r="AB196" i="9"/>
  <c r="AC196" i="9"/>
  <c r="AD196" i="9"/>
  <c r="AE196" i="9"/>
  <c r="T197" i="9"/>
  <c r="U197" i="9"/>
  <c r="V197" i="9"/>
  <c r="W197" i="9"/>
  <c r="X197" i="9"/>
  <c r="Y197" i="9"/>
  <c r="Z197" i="9"/>
  <c r="AA197" i="9"/>
  <c r="AB197" i="9"/>
  <c r="AC197" i="9"/>
  <c r="AD197" i="9"/>
  <c r="AE197" i="9"/>
  <c r="T198" i="9"/>
  <c r="U198" i="9"/>
  <c r="V198" i="9"/>
  <c r="W198" i="9"/>
  <c r="X198" i="9"/>
  <c r="Y198" i="9"/>
  <c r="Z198" i="9"/>
  <c r="AA198" i="9"/>
  <c r="AB198" i="9"/>
  <c r="AC198" i="9"/>
  <c r="AD198" i="9"/>
  <c r="AE198" i="9"/>
  <c r="T199" i="9"/>
  <c r="U199" i="9"/>
  <c r="V199" i="9"/>
  <c r="W199" i="9"/>
  <c r="X199" i="9"/>
  <c r="Y199" i="9"/>
  <c r="Z199" i="9"/>
  <c r="AA199" i="9"/>
  <c r="AB199" i="9"/>
  <c r="AC199" i="9"/>
  <c r="AD199" i="9"/>
  <c r="AE199" i="9"/>
  <c r="T200" i="9"/>
  <c r="U200" i="9"/>
  <c r="V200" i="9"/>
  <c r="W200" i="9"/>
  <c r="X200" i="9"/>
  <c r="Y200" i="9"/>
  <c r="Z200" i="9"/>
  <c r="AA200" i="9"/>
  <c r="AB200" i="9"/>
  <c r="AC200" i="9"/>
  <c r="AD200" i="9"/>
  <c r="AE200" i="9"/>
  <c r="T201" i="9"/>
  <c r="U201" i="9"/>
  <c r="V201" i="9"/>
  <c r="W201" i="9"/>
  <c r="X201" i="9"/>
  <c r="Y201" i="9"/>
  <c r="Z201" i="9"/>
  <c r="AA201" i="9"/>
  <c r="AB201" i="9"/>
  <c r="AC201" i="9"/>
  <c r="AD201" i="9"/>
  <c r="AE201" i="9"/>
  <c r="T202" i="9"/>
  <c r="U202" i="9"/>
  <c r="V202" i="9"/>
  <c r="W202" i="9"/>
  <c r="X202" i="9"/>
  <c r="Y202" i="9"/>
  <c r="Z202" i="9"/>
  <c r="AA202" i="9"/>
  <c r="AB202" i="9"/>
  <c r="AC202" i="9"/>
  <c r="AD202" i="9"/>
  <c r="AE202" i="9"/>
  <c r="T203" i="9"/>
  <c r="U203" i="9"/>
  <c r="V203" i="9"/>
  <c r="W203" i="9"/>
  <c r="X203" i="9"/>
  <c r="Y203" i="9"/>
  <c r="Z203" i="9"/>
  <c r="AA203" i="9"/>
  <c r="AB203" i="9"/>
  <c r="AC203" i="9"/>
  <c r="AD203" i="9"/>
  <c r="AE203" i="9"/>
  <c r="T204" i="9"/>
  <c r="U204" i="9"/>
  <c r="V204" i="9"/>
  <c r="W204" i="9"/>
  <c r="X204" i="9"/>
  <c r="Y204" i="9"/>
  <c r="Z204" i="9"/>
  <c r="AA204" i="9"/>
  <c r="AB204" i="9"/>
  <c r="AC204" i="9"/>
  <c r="AD204" i="9"/>
  <c r="AE204" i="9"/>
  <c r="T205" i="9"/>
  <c r="U205" i="9"/>
  <c r="V205" i="9"/>
  <c r="W205" i="9"/>
  <c r="X205" i="9"/>
  <c r="Y205" i="9"/>
  <c r="Z205" i="9"/>
  <c r="AA205" i="9"/>
  <c r="AB205" i="9"/>
  <c r="AC205" i="9"/>
  <c r="AD205" i="9"/>
  <c r="AE205" i="9"/>
  <c r="T206" i="9"/>
  <c r="U206" i="9"/>
  <c r="V206" i="9"/>
  <c r="W206" i="9"/>
  <c r="X206" i="9"/>
  <c r="Y206" i="9"/>
  <c r="Z206" i="9"/>
  <c r="AA206" i="9"/>
  <c r="AB206" i="9"/>
  <c r="AC206" i="9"/>
  <c r="AD206" i="9"/>
  <c r="AE206" i="9"/>
  <c r="T207" i="9"/>
  <c r="U207" i="9"/>
  <c r="V207" i="9"/>
  <c r="W207" i="9"/>
  <c r="X207" i="9"/>
  <c r="Y207" i="9"/>
  <c r="Z207" i="9"/>
  <c r="AA207" i="9"/>
  <c r="AB207" i="9"/>
  <c r="AC207" i="9"/>
  <c r="AD207" i="9"/>
  <c r="AE207" i="9"/>
  <c r="T208" i="9"/>
  <c r="U208" i="9"/>
  <c r="V208" i="9"/>
  <c r="W208" i="9"/>
  <c r="X208" i="9"/>
  <c r="Y208" i="9"/>
  <c r="Z208" i="9"/>
  <c r="AA208" i="9"/>
  <c r="AB208" i="9"/>
  <c r="AC208" i="9"/>
  <c r="AD208" i="9"/>
  <c r="AE208" i="9"/>
  <c r="T209" i="9"/>
  <c r="U209" i="9"/>
  <c r="V209" i="9"/>
  <c r="W209" i="9"/>
  <c r="X209" i="9"/>
  <c r="Y209" i="9"/>
  <c r="Z209" i="9"/>
  <c r="AA209" i="9"/>
  <c r="AB209" i="9"/>
  <c r="AC209" i="9"/>
  <c r="AD209" i="9"/>
  <c r="AE209" i="9"/>
  <c r="T210" i="9"/>
  <c r="U210" i="9"/>
  <c r="V210" i="9"/>
  <c r="W210" i="9"/>
  <c r="X210" i="9"/>
  <c r="Y210" i="9"/>
  <c r="Z210" i="9"/>
  <c r="AA210" i="9"/>
  <c r="AB210" i="9"/>
  <c r="AC210" i="9"/>
  <c r="AD210" i="9"/>
  <c r="AE210" i="9"/>
  <c r="T172" i="9"/>
  <c r="U172" i="9"/>
  <c r="V172" i="9"/>
  <c r="W172" i="9"/>
  <c r="X172" i="9"/>
  <c r="Y172" i="9"/>
  <c r="Z172" i="9"/>
  <c r="AA172" i="9"/>
  <c r="AB172" i="9"/>
  <c r="AC172" i="9"/>
  <c r="AD172" i="9"/>
  <c r="AE172" i="9"/>
  <c r="T173" i="9"/>
  <c r="U173" i="9"/>
  <c r="V173" i="9"/>
  <c r="W173" i="9"/>
  <c r="X173" i="9"/>
  <c r="Y173" i="9"/>
  <c r="Z173" i="9"/>
  <c r="AA173" i="9"/>
  <c r="AB173" i="9"/>
  <c r="AC173" i="9"/>
  <c r="AD173" i="9"/>
  <c r="AE173" i="9"/>
  <c r="T174" i="9"/>
  <c r="U174" i="9"/>
  <c r="V174" i="9"/>
  <c r="W174" i="9"/>
  <c r="X174" i="9"/>
  <c r="Y174" i="9"/>
  <c r="Z174" i="9"/>
  <c r="AA174" i="9"/>
  <c r="AB174" i="9"/>
  <c r="AC174" i="9"/>
  <c r="AD174" i="9"/>
  <c r="AE174" i="9"/>
  <c r="T175" i="9"/>
  <c r="U175" i="9"/>
  <c r="V175" i="9"/>
  <c r="W175" i="9"/>
  <c r="X175" i="9"/>
  <c r="Y175" i="9"/>
  <c r="Z175" i="9"/>
  <c r="AA175" i="9"/>
  <c r="AB175" i="9"/>
  <c r="AC175" i="9"/>
  <c r="AD175" i="9"/>
  <c r="AE175" i="9"/>
  <c r="T176" i="9"/>
  <c r="U176" i="9"/>
  <c r="V176" i="9"/>
  <c r="W176" i="9"/>
  <c r="X176" i="9"/>
  <c r="Y176" i="9"/>
  <c r="Z176" i="9"/>
  <c r="AA176" i="9"/>
  <c r="AB176" i="9"/>
  <c r="AC176" i="9"/>
  <c r="AD176" i="9"/>
  <c r="AE176" i="9"/>
  <c r="T177" i="9"/>
  <c r="U177" i="9"/>
  <c r="V177" i="9"/>
  <c r="W177" i="9"/>
  <c r="X177" i="9"/>
  <c r="Y177" i="9"/>
  <c r="Z177" i="9"/>
  <c r="AA177" i="9"/>
  <c r="AB177" i="9"/>
  <c r="AC177" i="9"/>
  <c r="AD177" i="9"/>
  <c r="AE177" i="9"/>
  <c r="T178" i="9"/>
  <c r="U178" i="9"/>
  <c r="V178" i="9"/>
  <c r="W178" i="9"/>
  <c r="X178" i="9"/>
  <c r="Y178" i="9"/>
  <c r="Z178" i="9"/>
  <c r="AA178" i="9"/>
  <c r="AB178" i="9"/>
  <c r="AC178" i="9"/>
  <c r="AD178" i="9"/>
  <c r="AE178" i="9"/>
  <c r="T179" i="9"/>
  <c r="U179" i="9"/>
  <c r="V179" i="9"/>
  <c r="W179" i="9"/>
  <c r="X179" i="9"/>
  <c r="Y179" i="9"/>
  <c r="Z179" i="9"/>
  <c r="AA179" i="9"/>
  <c r="AB179" i="9"/>
  <c r="AC179" i="9"/>
  <c r="AD179" i="9"/>
  <c r="AE179" i="9"/>
  <c r="T180" i="9"/>
  <c r="U180" i="9"/>
  <c r="V180" i="9"/>
  <c r="W180" i="9"/>
  <c r="X180" i="9"/>
  <c r="Y180" i="9"/>
  <c r="Z180" i="9"/>
  <c r="AA180" i="9"/>
  <c r="AB180" i="9"/>
  <c r="AC180" i="9"/>
  <c r="AD180" i="9"/>
  <c r="AE180" i="9"/>
  <c r="T181" i="9"/>
  <c r="U181" i="9"/>
  <c r="V181" i="9"/>
  <c r="W181" i="9"/>
  <c r="X181" i="9"/>
  <c r="Y181" i="9"/>
  <c r="Z181" i="9"/>
  <c r="AA181" i="9"/>
  <c r="AB181" i="9"/>
  <c r="AC181" i="9"/>
  <c r="AD181" i="9"/>
  <c r="AE181" i="9"/>
  <c r="T182" i="9"/>
  <c r="U182" i="9"/>
  <c r="V182" i="9"/>
  <c r="W182" i="9"/>
  <c r="X182" i="9"/>
  <c r="Y182" i="9"/>
  <c r="Z182" i="9"/>
  <c r="AA182" i="9"/>
  <c r="AB182" i="9"/>
  <c r="AC182" i="9"/>
  <c r="AD182" i="9"/>
  <c r="AE182" i="9"/>
  <c r="T183" i="9"/>
  <c r="U183" i="9"/>
  <c r="V183" i="9"/>
  <c r="W183" i="9"/>
  <c r="X183" i="9"/>
  <c r="Y183" i="9"/>
  <c r="Z183" i="9"/>
  <c r="AA183" i="9"/>
  <c r="AB183" i="9"/>
  <c r="AC183" i="9"/>
  <c r="AD183" i="9"/>
  <c r="AE183" i="9"/>
  <c r="T184" i="9"/>
  <c r="U184" i="9"/>
  <c r="V184" i="9"/>
  <c r="W184" i="9"/>
  <c r="X184" i="9"/>
  <c r="Y184" i="9"/>
  <c r="Z184" i="9"/>
  <c r="AA184" i="9"/>
  <c r="AB184" i="9"/>
  <c r="AC184" i="9"/>
  <c r="AD184" i="9"/>
  <c r="AE184" i="9"/>
  <c r="T185" i="9"/>
  <c r="U185" i="9"/>
  <c r="V185" i="9"/>
  <c r="W185" i="9"/>
  <c r="X185" i="9"/>
  <c r="Y185" i="9"/>
  <c r="Z185" i="9"/>
  <c r="AA185" i="9"/>
  <c r="AB185" i="9"/>
  <c r="AC185" i="9"/>
  <c r="AD185" i="9"/>
  <c r="AE185" i="9"/>
  <c r="T186" i="9"/>
  <c r="U186" i="9"/>
  <c r="V186" i="9"/>
  <c r="W186" i="9"/>
  <c r="X186" i="9"/>
  <c r="Y186" i="9"/>
  <c r="Z186" i="9"/>
  <c r="AA186" i="9"/>
  <c r="AB186" i="9"/>
  <c r="AC186" i="9"/>
  <c r="AD186" i="9"/>
  <c r="AE186" i="9"/>
  <c r="T187" i="9"/>
  <c r="U187" i="9"/>
  <c r="V187" i="9"/>
  <c r="W187" i="9"/>
  <c r="X187" i="9"/>
  <c r="Y187" i="9"/>
  <c r="Z187" i="9"/>
  <c r="AA187" i="9"/>
  <c r="AB187" i="9"/>
  <c r="AC187" i="9"/>
  <c r="AD187" i="9"/>
  <c r="AE187" i="9"/>
  <c r="T152" i="9"/>
  <c r="U152" i="9"/>
  <c r="V152" i="9"/>
  <c r="W152" i="9"/>
  <c r="X152" i="9"/>
  <c r="Y152" i="9"/>
  <c r="Z152" i="9"/>
  <c r="AA152" i="9"/>
  <c r="AB152" i="9"/>
  <c r="AC152" i="9"/>
  <c r="AD152" i="9"/>
  <c r="AE152" i="9"/>
  <c r="T153" i="9"/>
  <c r="U153" i="9"/>
  <c r="V153" i="9"/>
  <c r="W153" i="9"/>
  <c r="X153" i="9"/>
  <c r="Y153" i="9"/>
  <c r="Z153" i="9"/>
  <c r="AA153" i="9"/>
  <c r="AB153" i="9"/>
  <c r="AC153" i="9"/>
  <c r="AD153" i="9"/>
  <c r="AE153" i="9"/>
  <c r="T154" i="9"/>
  <c r="U154" i="9"/>
  <c r="V154" i="9"/>
  <c r="W154" i="9"/>
  <c r="X154" i="9"/>
  <c r="Y154" i="9"/>
  <c r="Z154" i="9"/>
  <c r="AA154" i="9"/>
  <c r="AB154" i="9"/>
  <c r="AC154" i="9"/>
  <c r="AD154" i="9"/>
  <c r="AE154" i="9"/>
  <c r="T155" i="9"/>
  <c r="U155" i="9"/>
  <c r="V155" i="9"/>
  <c r="W155" i="9"/>
  <c r="X155" i="9"/>
  <c r="Y155" i="9"/>
  <c r="Z155" i="9"/>
  <c r="AA155" i="9"/>
  <c r="AB155" i="9"/>
  <c r="AC155" i="9"/>
  <c r="AD155" i="9"/>
  <c r="AE155" i="9"/>
  <c r="T156" i="9"/>
  <c r="U156" i="9"/>
  <c r="V156" i="9"/>
  <c r="W156" i="9"/>
  <c r="X156" i="9"/>
  <c r="Y156" i="9"/>
  <c r="Z156" i="9"/>
  <c r="AA156" i="9"/>
  <c r="AB156" i="9"/>
  <c r="AC156" i="9"/>
  <c r="AD156" i="9"/>
  <c r="AE156" i="9"/>
  <c r="T157" i="9"/>
  <c r="U157" i="9"/>
  <c r="V157" i="9"/>
  <c r="W157" i="9"/>
  <c r="X157" i="9"/>
  <c r="Y157" i="9"/>
  <c r="Z157" i="9"/>
  <c r="AA157" i="9"/>
  <c r="AB157" i="9"/>
  <c r="AC157" i="9"/>
  <c r="AD157" i="9"/>
  <c r="AE157" i="9"/>
  <c r="T158" i="9"/>
  <c r="U158" i="9"/>
  <c r="V158" i="9"/>
  <c r="W158" i="9"/>
  <c r="X158" i="9"/>
  <c r="Y158" i="9"/>
  <c r="Z158" i="9"/>
  <c r="AA158" i="9"/>
  <c r="AB158" i="9"/>
  <c r="AC158" i="9"/>
  <c r="AD158" i="9"/>
  <c r="AE158" i="9"/>
  <c r="T159" i="9"/>
  <c r="U159" i="9"/>
  <c r="V159" i="9"/>
  <c r="W159" i="9"/>
  <c r="X159" i="9"/>
  <c r="Y159" i="9"/>
  <c r="Z159" i="9"/>
  <c r="AA159" i="9"/>
  <c r="AB159" i="9"/>
  <c r="AC159" i="9"/>
  <c r="AD159" i="9"/>
  <c r="AE159" i="9"/>
  <c r="T160" i="9"/>
  <c r="U160" i="9"/>
  <c r="V160" i="9"/>
  <c r="W160" i="9"/>
  <c r="X160" i="9"/>
  <c r="Y160" i="9"/>
  <c r="Z160" i="9"/>
  <c r="AA160" i="9"/>
  <c r="AB160" i="9"/>
  <c r="AC160" i="9"/>
  <c r="AD160" i="9"/>
  <c r="AE160" i="9"/>
  <c r="T161" i="9"/>
  <c r="U161" i="9"/>
  <c r="V161" i="9"/>
  <c r="W161" i="9"/>
  <c r="X161" i="9"/>
  <c r="Y161" i="9"/>
  <c r="Z161" i="9"/>
  <c r="AA161" i="9"/>
  <c r="AB161" i="9"/>
  <c r="AC161" i="9"/>
  <c r="AD161" i="9"/>
  <c r="AE161" i="9"/>
  <c r="T162" i="9"/>
  <c r="U162" i="9"/>
  <c r="V162" i="9"/>
  <c r="W162" i="9"/>
  <c r="X162" i="9"/>
  <c r="Y162" i="9"/>
  <c r="Z162" i="9"/>
  <c r="AA162" i="9"/>
  <c r="AB162" i="9"/>
  <c r="AC162" i="9"/>
  <c r="AD162" i="9"/>
  <c r="AE162" i="9"/>
  <c r="T163" i="9"/>
  <c r="U163" i="9"/>
  <c r="V163" i="9"/>
  <c r="W163" i="9"/>
  <c r="X163" i="9"/>
  <c r="Y163" i="9"/>
  <c r="Z163" i="9"/>
  <c r="AA163" i="9"/>
  <c r="AB163" i="9"/>
  <c r="AC163" i="9"/>
  <c r="AD163" i="9"/>
  <c r="AE163" i="9"/>
  <c r="T164" i="9"/>
  <c r="U164" i="9"/>
  <c r="V164" i="9"/>
  <c r="W164" i="9"/>
  <c r="X164" i="9"/>
  <c r="Y164" i="9"/>
  <c r="Z164" i="9"/>
  <c r="AA164" i="9"/>
  <c r="AB164" i="9"/>
  <c r="AC164" i="9"/>
  <c r="AD164" i="9"/>
  <c r="AE164" i="9"/>
  <c r="T165" i="9"/>
  <c r="U165" i="9"/>
  <c r="V165" i="9"/>
  <c r="W165" i="9"/>
  <c r="X165" i="9"/>
  <c r="Y165" i="9"/>
  <c r="Z165" i="9"/>
  <c r="AA165" i="9"/>
  <c r="AB165" i="9"/>
  <c r="AC165" i="9"/>
  <c r="AD165" i="9"/>
  <c r="AE165" i="9"/>
  <c r="T166" i="9"/>
  <c r="U166" i="9"/>
  <c r="V166" i="9"/>
  <c r="W166" i="9"/>
  <c r="X166" i="9"/>
  <c r="Y166" i="9"/>
  <c r="Z166" i="9"/>
  <c r="AA166" i="9"/>
  <c r="AB166" i="9"/>
  <c r="AC166" i="9"/>
  <c r="AD166" i="9"/>
  <c r="AE166" i="9"/>
  <c r="T167" i="9"/>
  <c r="U167" i="9"/>
  <c r="V167" i="9"/>
  <c r="W167" i="9"/>
  <c r="X167" i="9"/>
  <c r="Y167" i="9"/>
  <c r="Z167" i="9"/>
  <c r="AA167" i="9"/>
  <c r="AB167" i="9"/>
  <c r="AC167" i="9"/>
  <c r="AD167" i="9"/>
  <c r="AE167" i="9"/>
  <c r="T132" i="9"/>
  <c r="U132" i="9"/>
  <c r="V132" i="9"/>
  <c r="W132" i="9"/>
  <c r="X132" i="9"/>
  <c r="Y132" i="9"/>
  <c r="Z132" i="9"/>
  <c r="AA132" i="9"/>
  <c r="AB132" i="9"/>
  <c r="AC132" i="9"/>
  <c r="AD132" i="9"/>
  <c r="AE132" i="9"/>
  <c r="T133" i="9"/>
  <c r="U133" i="9"/>
  <c r="V133" i="9"/>
  <c r="W133" i="9"/>
  <c r="X133" i="9"/>
  <c r="Y133" i="9"/>
  <c r="Z133" i="9"/>
  <c r="AA133" i="9"/>
  <c r="AB133" i="9"/>
  <c r="AC133" i="9"/>
  <c r="AD133" i="9"/>
  <c r="AE133" i="9"/>
  <c r="T134" i="9"/>
  <c r="U134" i="9"/>
  <c r="V134" i="9"/>
  <c r="W134" i="9"/>
  <c r="X134" i="9"/>
  <c r="Y134" i="9"/>
  <c r="Z134" i="9"/>
  <c r="AA134" i="9"/>
  <c r="AB134" i="9"/>
  <c r="AC134" i="9"/>
  <c r="AD134" i="9"/>
  <c r="AE134" i="9"/>
  <c r="T135" i="9"/>
  <c r="U135" i="9"/>
  <c r="V135" i="9"/>
  <c r="W135" i="9"/>
  <c r="X135" i="9"/>
  <c r="Y135" i="9"/>
  <c r="Z135" i="9"/>
  <c r="AA135" i="9"/>
  <c r="AB135" i="9"/>
  <c r="AC135" i="9"/>
  <c r="AD135" i="9"/>
  <c r="AE135" i="9"/>
  <c r="T136" i="9"/>
  <c r="U136" i="9"/>
  <c r="V136" i="9"/>
  <c r="W136" i="9"/>
  <c r="X136" i="9"/>
  <c r="Y136" i="9"/>
  <c r="Z136" i="9"/>
  <c r="AA136" i="9"/>
  <c r="AB136" i="9"/>
  <c r="AC136" i="9"/>
  <c r="AD136" i="9"/>
  <c r="AE136" i="9"/>
  <c r="T137" i="9"/>
  <c r="U137" i="9"/>
  <c r="V137" i="9"/>
  <c r="W137" i="9"/>
  <c r="X137" i="9"/>
  <c r="Y137" i="9"/>
  <c r="Z137" i="9"/>
  <c r="AA137" i="9"/>
  <c r="AB137" i="9"/>
  <c r="AC137" i="9"/>
  <c r="AD137" i="9"/>
  <c r="AE137" i="9"/>
  <c r="T138" i="9"/>
  <c r="U138" i="9"/>
  <c r="V138" i="9"/>
  <c r="W138" i="9"/>
  <c r="X138" i="9"/>
  <c r="Y138" i="9"/>
  <c r="Z138" i="9"/>
  <c r="AA138" i="9"/>
  <c r="AB138" i="9"/>
  <c r="AC138" i="9"/>
  <c r="AD138" i="9"/>
  <c r="AE138" i="9"/>
  <c r="T139" i="9"/>
  <c r="U139" i="9"/>
  <c r="V139" i="9"/>
  <c r="W139" i="9"/>
  <c r="X139" i="9"/>
  <c r="Y139" i="9"/>
  <c r="Z139" i="9"/>
  <c r="AA139" i="9"/>
  <c r="AB139" i="9"/>
  <c r="AC139" i="9"/>
  <c r="AD139" i="9"/>
  <c r="AE139" i="9"/>
  <c r="T140" i="9"/>
  <c r="U140" i="9"/>
  <c r="V140" i="9"/>
  <c r="W140" i="9"/>
  <c r="X140" i="9"/>
  <c r="Y140" i="9"/>
  <c r="Z140" i="9"/>
  <c r="AA140" i="9"/>
  <c r="AB140" i="9"/>
  <c r="AC140" i="9"/>
  <c r="AD140" i="9"/>
  <c r="AE140" i="9"/>
  <c r="T141" i="9"/>
  <c r="U141" i="9"/>
  <c r="V141" i="9"/>
  <c r="W141" i="9"/>
  <c r="X141" i="9"/>
  <c r="Y141" i="9"/>
  <c r="Z141" i="9"/>
  <c r="AA141" i="9"/>
  <c r="AB141" i="9"/>
  <c r="AC141" i="9"/>
  <c r="AD141" i="9"/>
  <c r="AE141" i="9"/>
  <c r="T142" i="9"/>
  <c r="U142" i="9"/>
  <c r="V142" i="9"/>
  <c r="W142" i="9"/>
  <c r="X142" i="9"/>
  <c r="Y142" i="9"/>
  <c r="Z142" i="9"/>
  <c r="AA142" i="9"/>
  <c r="AB142" i="9"/>
  <c r="AC142" i="9"/>
  <c r="AD142" i="9"/>
  <c r="AE142" i="9"/>
  <c r="T143" i="9"/>
  <c r="U143" i="9"/>
  <c r="V143" i="9"/>
  <c r="W143" i="9"/>
  <c r="X143" i="9"/>
  <c r="Y143" i="9"/>
  <c r="Z143" i="9"/>
  <c r="AA143" i="9"/>
  <c r="AB143" i="9"/>
  <c r="AC143" i="9"/>
  <c r="AD143" i="9"/>
  <c r="AE143" i="9"/>
  <c r="T144" i="9"/>
  <c r="U144" i="9"/>
  <c r="V144" i="9"/>
  <c r="W144" i="9"/>
  <c r="X144" i="9"/>
  <c r="Y144" i="9"/>
  <c r="Z144" i="9"/>
  <c r="AA144" i="9"/>
  <c r="AB144" i="9"/>
  <c r="AC144" i="9"/>
  <c r="AD144" i="9"/>
  <c r="AE144" i="9"/>
  <c r="T145" i="9"/>
  <c r="U145" i="9"/>
  <c r="V145" i="9"/>
  <c r="W145" i="9"/>
  <c r="X145" i="9"/>
  <c r="Y145" i="9"/>
  <c r="Z145" i="9"/>
  <c r="AA145" i="9"/>
  <c r="AB145" i="9"/>
  <c r="AC145" i="9"/>
  <c r="AD145" i="9"/>
  <c r="AE145" i="9"/>
  <c r="T146" i="9"/>
  <c r="U146" i="9"/>
  <c r="V146" i="9"/>
  <c r="W146" i="9"/>
  <c r="X146" i="9"/>
  <c r="Y146" i="9"/>
  <c r="Z146" i="9"/>
  <c r="AA146" i="9"/>
  <c r="AB146" i="9"/>
  <c r="AC146" i="9"/>
  <c r="AD146" i="9"/>
  <c r="AE146" i="9"/>
  <c r="T147" i="9"/>
  <c r="U147" i="9"/>
  <c r="V147" i="9"/>
  <c r="W147" i="9"/>
  <c r="X147" i="9"/>
  <c r="Y147" i="9"/>
  <c r="Z147" i="9"/>
  <c r="AA147" i="9"/>
  <c r="AB147" i="9"/>
  <c r="AC147" i="9"/>
  <c r="AD147" i="9"/>
  <c r="AE147" i="9"/>
  <c r="T109" i="9"/>
  <c r="U109" i="9"/>
  <c r="V109" i="9"/>
  <c r="W109" i="9"/>
  <c r="X109" i="9"/>
  <c r="Y109" i="9"/>
  <c r="Z109" i="9"/>
  <c r="AA109" i="9"/>
  <c r="AB109" i="9"/>
  <c r="AC109" i="9"/>
  <c r="AD109" i="9"/>
  <c r="AE109" i="9"/>
  <c r="T110" i="9"/>
  <c r="U110" i="9"/>
  <c r="V110" i="9"/>
  <c r="W110" i="9"/>
  <c r="X110" i="9"/>
  <c r="Y110" i="9"/>
  <c r="Z110" i="9"/>
  <c r="AA110" i="9"/>
  <c r="AB110" i="9"/>
  <c r="AC110" i="9"/>
  <c r="AD110" i="9"/>
  <c r="AE110" i="9"/>
  <c r="T111" i="9"/>
  <c r="U111" i="9"/>
  <c r="V111" i="9"/>
  <c r="W111" i="9"/>
  <c r="X111" i="9"/>
  <c r="Y111" i="9"/>
  <c r="Z111" i="9"/>
  <c r="AA111" i="9"/>
  <c r="AB111" i="9"/>
  <c r="AC111" i="9"/>
  <c r="AD111" i="9"/>
  <c r="AE111" i="9"/>
  <c r="T112" i="9"/>
  <c r="U112" i="9"/>
  <c r="V112" i="9"/>
  <c r="W112" i="9"/>
  <c r="X112" i="9"/>
  <c r="Y112" i="9"/>
  <c r="Z112" i="9"/>
  <c r="AA112" i="9"/>
  <c r="AB112" i="9"/>
  <c r="AC112" i="9"/>
  <c r="AD112" i="9"/>
  <c r="AE112" i="9"/>
  <c r="T113" i="9"/>
  <c r="U113" i="9"/>
  <c r="V113" i="9"/>
  <c r="W113" i="9"/>
  <c r="X113" i="9"/>
  <c r="Y113" i="9"/>
  <c r="Z113" i="9"/>
  <c r="AA113" i="9"/>
  <c r="AB113" i="9"/>
  <c r="AC113" i="9"/>
  <c r="AD113" i="9"/>
  <c r="AE113" i="9"/>
  <c r="T114" i="9"/>
  <c r="U114" i="9"/>
  <c r="V114" i="9"/>
  <c r="W114" i="9"/>
  <c r="X114" i="9"/>
  <c r="Y114" i="9"/>
  <c r="Z114" i="9"/>
  <c r="AA114" i="9"/>
  <c r="AB114" i="9"/>
  <c r="AC114" i="9"/>
  <c r="AD114" i="9"/>
  <c r="AE114" i="9"/>
  <c r="T115" i="9"/>
  <c r="U115" i="9"/>
  <c r="V115" i="9"/>
  <c r="W115" i="9"/>
  <c r="X115" i="9"/>
  <c r="Y115" i="9"/>
  <c r="Z115" i="9"/>
  <c r="AA115" i="9"/>
  <c r="AB115" i="9"/>
  <c r="AC115" i="9"/>
  <c r="AD115" i="9"/>
  <c r="AE115" i="9"/>
  <c r="T116" i="9"/>
  <c r="U116" i="9"/>
  <c r="V116" i="9"/>
  <c r="W116" i="9"/>
  <c r="X116" i="9"/>
  <c r="Y116" i="9"/>
  <c r="Z116" i="9"/>
  <c r="AA116" i="9"/>
  <c r="AB116" i="9"/>
  <c r="AC116" i="9"/>
  <c r="AD116" i="9"/>
  <c r="AE116" i="9"/>
  <c r="T117" i="9"/>
  <c r="U117" i="9"/>
  <c r="V117" i="9"/>
  <c r="W117" i="9"/>
  <c r="X117" i="9"/>
  <c r="Y117" i="9"/>
  <c r="Z117" i="9"/>
  <c r="AA117" i="9"/>
  <c r="AB117" i="9"/>
  <c r="AC117" i="9"/>
  <c r="AD117" i="9"/>
  <c r="AE117" i="9"/>
  <c r="T118" i="9"/>
  <c r="U118" i="9"/>
  <c r="V118" i="9"/>
  <c r="W118" i="9"/>
  <c r="X118" i="9"/>
  <c r="Y118" i="9"/>
  <c r="Z118" i="9"/>
  <c r="AA118" i="9"/>
  <c r="AB118" i="9"/>
  <c r="AC118" i="9"/>
  <c r="AD118" i="9"/>
  <c r="AE118" i="9"/>
  <c r="T119" i="9"/>
  <c r="U119" i="9"/>
  <c r="V119" i="9"/>
  <c r="W119" i="9"/>
  <c r="X119" i="9"/>
  <c r="Y119" i="9"/>
  <c r="Z119" i="9"/>
  <c r="AA119" i="9"/>
  <c r="AB119" i="9"/>
  <c r="AC119" i="9"/>
  <c r="AD119" i="9"/>
  <c r="AE119" i="9"/>
  <c r="T120" i="9"/>
  <c r="U120" i="9"/>
  <c r="V120" i="9"/>
  <c r="W120" i="9"/>
  <c r="X120" i="9"/>
  <c r="Y120" i="9"/>
  <c r="Z120" i="9"/>
  <c r="AA120" i="9"/>
  <c r="AB120" i="9"/>
  <c r="AC120" i="9"/>
  <c r="AD120" i="9"/>
  <c r="AE120" i="9"/>
  <c r="T121" i="9"/>
  <c r="U121" i="9"/>
  <c r="V121" i="9"/>
  <c r="W121" i="9"/>
  <c r="X121" i="9"/>
  <c r="Y121" i="9"/>
  <c r="Z121" i="9"/>
  <c r="AA121" i="9"/>
  <c r="AB121" i="9"/>
  <c r="AC121" i="9"/>
  <c r="AD121" i="9"/>
  <c r="AE121" i="9"/>
  <c r="T122" i="9"/>
  <c r="U122" i="9"/>
  <c r="V122" i="9"/>
  <c r="W122" i="9"/>
  <c r="X122" i="9"/>
  <c r="Y122" i="9"/>
  <c r="Z122" i="9"/>
  <c r="AA122" i="9"/>
  <c r="AB122" i="9"/>
  <c r="AC122" i="9"/>
  <c r="AD122" i="9"/>
  <c r="AE122" i="9"/>
  <c r="T123" i="9"/>
  <c r="U123" i="9"/>
  <c r="V123" i="9"/>
  <c r="W123" i="9"/>
  <c r="X123" i="9"/>
  <c r="Y123" i="9"/>
  <c r="Z123" i="9"/>
  <c r="AA123" i="9"/>
  <c r="AB123" i="9"/>
  <c r="AC123" i="9"/>
  <c r="AD123" i="9"/>
  <c r="AE123" i="9"/>
  <c r="T124" i="9"/>
  <c r="U124" i="9"/>
  <c r="V124" i="9"/>
  <c r="W124" i="9"/>
  <c r="X124" i="9"/>
  <c r="Y124" i="9"/>
  <c r="Z124" i="9"/>
  <c r="AA124" i="9"/>
  <c r="AB124" i="9"/>
  <c r="AC124" i="9"/>
  <c r="AD124" i="9"/>
  <c r="AE124" i="9"/>
  <c r="T89" i="9"/>
  <c r="U89" i="9"/>
  <c r="V89" i="9"/>
  <c r="W89" i="9"/>
  <c r="X89" i="9"/>
  <c r="Y89" i="9"/>
  <c r="Z89" i="9"/>
  <c r="AA89" i="9"/>
  <c r="AB89" i="9"/>
  <c r="AC89" i="9"/>
  <c r="AD89" i="9"/>
  <c r="AE89" i="9"/>
  <c r="T90" i="9"/>
  <c r="U90" i="9"/>
  <c r="V90" i="9"/>
  <c r="W90" i="9"/>
  <c r="X90" i="9"/>
  <c r="Y90" i="9"/>
  <c r="Z90" i="9"/>
  <c r="AA90" i="9"/>
  <c r="AB90" i="9"/>
  <c r="AC90" i="9"/>
  <c r="AD90" i="9"/>
  <c r="AE90" i="9"/>
  <c r="T91" i="9"/>
  <c r="U91" i="9"/>
  <c r="V91" i="9"/>
  <c r="W91" i="9"/>
  <c r="X91" i="9"/>
  <c r="Y91" i="9"/>
  <c r="Z91" i="9"/>
  <c r="AA91" i="9"/>
  <c r="AB91" i="9"/>
  <c r="AC91" i="9"/>
  <c r="AD91" i="9"/>
  <c r="AE91" i="9"/>
  <c r="T92" i="9"/>
  <c r="U92" i="9"/>
  <c r="V92" i="9"/>
  <c r="W92" i="9"/>
  <c r="X92" i="9"/>
  <c r="Y92" i="9"/>
  <c r="Z92" i="9"/>
  <c r="AA92" i="9"/>
  <c r="AB92" i="9"/>
  <c r="AC92" i="9"/>
  <c r="AD92" i="9"/>
  <c r="AE92" i="9"/>
  <c r="T93" i="9"/>
  <c r="U93" i="9"/>
  <c r="V93" i="9"/>
  <c r="W93" i="9"/>
  <c r="X93" i="9"/>
  <c r="Y93" i="9"/>
  <c r="Z93" i="9"/>
  <c r="AA93" i="9"/>
  <c r="AB93" i="9"/>
  <c r="AC93" i="9"/>
  <c r="AD93" i="9"/>
  <c r="AE93" i="9"/>
  <c r="T94" i="9"/>
  <c r="U94" i="9"/>
  <c r="V94" i="9"/>
  <c r="W94" i="9"/>
  <c r="X94" i="9"/>
  <c r="Y94" i="9"/>
  <c r="Z94" i="9"/>
  <c r="AA94" i="9"/>
  <c r="AB94" i="9"/>
  <c r="AC94" i="9"/>
  <c r="AD94" i="9"/>
  <c r="AE94" i="9"/>
  <c r="T95" i="9"/>
  <c r="U95" i="9"/>
  <c r="V95" i="9"/>
  <c r="W95" i="9"/>
  <c r="X95" i="9"/>
  <c r="Y95" i="9"/>
  <c r="Z95" i="9"/>
  <c r="AA95" i="9"/>
  <c r="AB95" i="9"/>
  <c r="AC95" i="9"/>
  <c r="AD95" i="9"/>
  <c r="AE95" i="9"/>
  <c r="T96" i="9"/>
  <c r="U96" i="9"/>
  <c r="V96" i="9"/>
  <c r="W96" i="9"/>
  <c r="X96" i="9"/>
  <c r="Y96" i="9"/>
  <c r="Z96" i="9"/>
  <c r="AA96" i="9"/>
  <c r="AB96" i="9"/>
  <c r="AC96" i="9"/>
  <c r="AD96" i="9"/>
  <c r="AE96" i="9"/>
  <c r="T97" i="9"/>
  <c r="U97" i="9"/>
  <c r="V97" i="9"/>
  <c r="W97" i="9"/>
  <c r="X97" i="9"/>
  <c r="Y97" i="9"/>
  <c r="Z97" i="9"/>
  <c r="AA97" i="9"/>
  <c r="AB97" i="9"/>
  <c r="AC97" i="9"/>
  <c r="AD97" i="9"/>
  <c r="AE97" i="9"/>
  <c r="T98" i="9"/>
  <c r="U98" i="9"/>
  <c r="V98" i="9"/>
  <c r="W98" i="9"/>
  <c r="X98" i="9"/>
  <c r="Y98" i="9"/>
  <c r="Z98" i="9"/>
  <c r="AA98" i="9"/>
  <c r="AB98" i="9"/>
  <c r="AC98" i="9"/>
  <c r="AD98" i="9"/>
  <c r="AE98" i="9"/>
  <c r="T99" i="9"/>
  <c r="U99" i="9"/>
  <c r="V99" i="9"/>
  <c r="W99" i="9"/>
  <c r="X99" i="9"/>
  <c r="Y99" i="9"/>
  <c r="Z99" i="9"/>
  <c r="AA99" i="9"/>
  <c r="AB99" i="9"/>
  <c r="AC99" i="9"/>
  <c r="AD99" i="9"/>
  <c r="AE99" i="9"/>
  <c r="T100" i="9"/>
  <c r="U100" i="9"/>
  <c r="V100" i="9"/>
  <c r="W100" i="9"/>
  <c r="X100" i="9"/>
  <c r="Y100" i="9"/>
  <c r="Z100" i="9"/>
  <c r="AA100" i="9"/>
  <c r="AB100" i="9"/>
  <c r="AC100" i="9"/>
  <c r="AD100" i="9"/>
  <c r="AE100" i="9"/>
  <c r="T101" i="9"/>
  <c r="U101" i="9"/>
  <c r="V101" i="9"/>
  <c r="W101" i="9"/>
  <c r="X101" i="9"/>
  <c r="Y101" i="9"/>
  <c r="Z101" i="9"/>
  <c r="AA101" i="9"/>
  <c r="AB101" i="9"/>
  <c r="AC101" i="9"/>
  <c r="AD101" i="9"/>
  <c r="AE101" i="9"/>
  <c r="T102" i="9"/>
  <c r="U102" i="9"/>
  <c r="V102" i="9"/>
  <c r="W102" i="9"/>
  <c r="X102" i="9"/>
  <c r="Y102" i="9"/>
  <c r="Z102" i="9"/>
  <c r="AA102" i="9"/>
  <c r="AB102" i="9"/>
  <c r="AC102" i="9"/>
  <c r="AD102" i="9"/>
  <c r="AE102" i="9"/>
  <c r="T103" i="9"/>
  <c r="U103" i="9"/>
  <c r="V103" i="9"/>
  <c r="W103" i="9"/>
  <c r="X103" i="9"/>
  <c r="Y103" i="9"/>
  <c r="Z103" i="9"/>
  <c r="AA103" i="9"/>
  <c r="AB103" i="9"/>
  <c r="AC103" i="9"/>
  <c r="AD103" i="9"/>
  <c r="AE103" i="9"/>
  <c r="T104" i="9"/>
  <c r="U104" i="9"/>
  <c r="V104" i="9"/>
  <c r="W104" i="9"/>
  <c r="X104" i="9"/>
  <c r="Y104" i="9"/>
  <c r="Z104" i="9"/>
  <c r="AA104" i="9"/>
  <c r="AB104" i="9"/>
  <c r="AC104" i="9"/>
  <c r="AD104" i="9"/>
  <c r="AE104" i="9"/>
  <c r="T69" i="9"/>
  <c r="U69" i="9"/>
  <c r="V69" i="9"/>
  <c r="W69" i="9"/>
  <c r="X69" i="9"/>
  <c r="Y69" i="9"/>
  <c r="Z69" i="9"/>
  <c r="AA69" i="9"/>
  <c r="AB69" i="9"/>
  <c r="AC69" i="9"/>
  <c r="AD69" i="9"/>
  <c r="AE69" i="9"/>
  <c r="T70" i="9"/>
  <c r="U70" i="9"/>
  <c r="V70" i="9"/>
  <c r="W70" i="9"/>
  <c r="X70" i="9"/>
  <c r="Y70" i="9"/>
  <c r="Z70" i="9"/>
  <c r="AA70" i="9"/>
  <c r="AB70" i="9"/>
  <c r="AC70" i="9"/>
  <c r="AD70" i="9"/>
  <c r="AE70" i="9"/>
  <c r="T71" i="9"/>
  <c r="U71" i="9"/>
  <c r="V71" i="9"/>
  <c r="W71" i="9"/>
  <c r="X71" i="9"/>
  <c r="Y71" i="9"/>
  <c r="Z71" i="9"/>
  <c r="AA71" i="9"/>
  <c r="AB71" i="9"/>
  <c r="AC71" i="9"/>
  <c r="AD71" i="9"/>
  <c r="AE71" i="9"/>
  <c r="T72" i="9"/>
  <c r="U72" i="9"/>
  <c r="V72" i="9"/>
  <c r="W72" i="9"/>
  <c r="X72" i="9"/>
  <c r="Y72" i="9"/>
  <c r="Z72" i="9"/>
  <c r="AA72" i="9"/>
  <c r="AB72" i="9"/>
  <c r="AC72" i="9"/>
  <c r="AD72" i="9"/>
  <c r="AE72" i="9"/>
  <c r="T73" i="9"/>
  <c r="U73" i="9"/>
  <c r="V73" i="9"/>
  <c r="W73" i="9"/>
  <c r="X73" i="9"/>
  <c r="Y73" i="9"/>
  <c r="Z73" i="9"/>
  <c r="AA73" i="9"/>
  <c r="AB73" i="9"/>
  <c r="AC73" i="9"/>
  <c r="AD73" i="9"/>
  <c r="AE73" i="9"/>
  <c r="T74" i="9"/>
  <c r="U74" i="9"/>
  <c r="V74" i="9"/>
  <c r="W74" i="9"/>
  <c r="X74" i="9"/>
  <c r="Y74" i="9"/>
  <c r="Z74" i="9"/>
  <c r="AA74" i="9"/>
  <c r="AB74" i="9"/>
  <c r="AC74" i="9"/>
  <c r="AD74" i="9"/>
  <c r="AE74" i="9"/>
  <c r="T75" i="9"/>
  <c r="U75" i="9"/>
  <c r="V75" i="9"/>
  <c r="W75" i="9"/>
  <c r="X75" i="9"/>
  <c r="Y75" i="9"/>
  <c r="Z75" i="9"/>
  <c r="AA75" i="9"/>
  <c r="AB75" i="9"/>
  <c r="AC75" i="9"/>
  <c r="AD75" i="9"/>
  <c r="AE75" i="9"/>
  <c r="T76" i="9"/>
  <c r="U76" i="9"/>
  <c r="V76" i="9"/>
  <c r="W76" i="9"/>
  <c r="X76" i="9"/>
  <c r="Y76" i="9"/>
  <c r="Z76" i="9"/>
  <c r="AA76" i="9"/>
  <c r="AB76" i="9"/>
  <c r="AC76" i="9"/>
  <c r="AD76" i="9"/>
  <c r="AE76" i="9"/>
  <c r="T77" i="9"/>
  <c r="U77" i="9"/>
  <c r="V77" i="9"/>
  <c r="W77" i="9"/>
  <c r="X77" i="9"/>
  <c r="Y77" i="9"/>
  <c r="Z77" i="9"/>
  <c r="AA77" i="9"/>
  <c r="AB77" i="9"/>
  <c r="AC77" i="9"/>
  <c r="AD77" i="9"/>
  <c r="AE77" i="9"/>
  <c r="T78" i="9"/>
  <c r="U78" i="9"/>
  <c r="V78" i="9"/>
  <c r="W78" i="9"/>
  <c r="X78" i="9"/>
  <c r="Y78" i="9"/>
  <c r="Z78" i="9"/>
  <c r="AA78" i="9"/>
  <c r="AB78" i="9"/>
  <c r="AC78" i="9"/>
  <c r="AD78" i="9"/>
  <c r="AE78" i="9"/>
  <c r="T79" i="9"/>
  <c r="U79" i="9"/>
  <c r="V79" i="9"/>
  <c r="W79" i="9"/>
  <c r="X79" i="9"/>
  <c r="Y79" i="9"/>
  <c r="Z79" i="9"/>
  <c r="AA79" i="9"/>
  <c r="AB79" i="9"/>
  <c r="AC79" i="9"/>
  <c r="AD79" i="9"/>
  <c r="AE79" i="9"/>
  <c r="T80" i="9"/>
  <c r="U80" i="9"/>
  <c r="V80" i="9"/>
  <c r="W80" i="9"/>
  <c r="X80" i="9"/>
  <c r="Y80" i="9"/>
  <c r="Z80" i="9"/>
  <c r="AA80" i="9"/>
  <c r="AB80" i="9"/>
  <c r="AC80" i="9"/>
  <c r="AD80" i="9"/>
  <c r="AE80" i="9"/>
  <c r="T81" i="9"/>
  <c r="U81" i="9"/>
  <c r="V81" i="9"/>
  <c r="W81" i="9"/>
  <c r="X81" i="9"/>
  <c r="Y81" i="9"/>
  <c r="Z81" i="9"/>
  <c r="AA81" i="9"/>
  <c r="AB81" i="9"/>
  <c r="AC81" i="9"/>
  <c r="AD81" i="9"/>
  <c r="AE81" i="9"/>
  <c r="T82" i="9"/>
  <c r="U82" i="9"/>
  <c r="V82" i="9"/>
  <c r="W82" i="9"/>
  <c r="X82" i="9"/>
  <c r="Y82" i="9"/>
  <c r="Z82" i="9"/>
  <c r="AA82" i="9"/>
  <c r="AB82" i="9"/>
  <c r="AC82" i="9"/>
  <c r="AD82" i="9"/>
  <c r="AE82" i="9"/>
  <c r="T83" i="9"/>
  <c r="U83" i="9"/>
  <c r="V83" i="9"/>
  <c r="W83" i="9"/>
  <c r="X83" i="9"/>
  <c r="Y83" i="9"/>
  <c r="Z83" i="9"/>
  <c r="AA83" i="9"/>
  <c r="AB83" i="9"/>
  <c r="AC83" i="9"/>
  <c r="AD83" i="9"/>
  <c r="AE83" i="9"/>
  <c r="T84" i="9"/>
  <c r="U84" i="9"/>
  <c r="V84" i="9"/>
  <c r="W84" i="9"/>
  <c r="X84" i="9"/>
  <c r="Y84" i="9"/>
  <c r="Z84" i="9"/>
  <c r="AA84" i="9"/>
  <c r="AB84" i="9"/>
  <c r="AC84" i="9"/>
  <c r="AD84" i="9"/>
  <c r="AE84" i="9"/>
  <c r="T46" i="9"/>
  <c r="U46" i="9"/>
  <c r="V46" i="9"/>
  <c r="W46" i="9"/>
  <c r="X46" i="9"/>
  <c r="Y46" i="9"/>
  <c r="Z46" i="9"/>
  <c r="AA46" i="9"/>
  <c r="AB46" i="9"/>
  <c r="AC46" i="9"/>
  <c r="AD46" i="9"/>
  <c r="AE46" i="9"/>
  <c r="T47" i="9"/>
  <c r="U47" i="9"/>
  <c r="V47" i="9"/>
  <c r="W47" i="9"/>
  <c r="X47" i="9"/>
  <c r="Y47" i="9"/>
  <c r="Z47" i="9"/>
  <c r="AA47" i="9"/>
  <c r="AB47" i="9"/>
  <c r="AC47" i="9"/>
  <c r="AD47" i="9"/>
  <c r="AE47" i="9"/>
  <c r="T48" i="9"/>
  <c r="U48" i="9"/>
  <c r="V48" i="9"/>
  <c r="W48" i="9"/>
  <c r="X48" i="9"/>
  <c r="Y48" i="9"/>
  <c r="Z48" i="9"/>
  <c r="AA48" i="9"/>
  <c r="AB48" i="9"/>
  <c r="AC48" i="9"/>
  <c r="AD48" i="9"/>
  <c r="AE48" i="9"/>
  <c r="T49" i="9"/>
  <c r="U49" i="9"/>
  <c r="V49" i="9"/>
  <c r="W49" i="9"/>
  <c r="X49" i="9"/>
  <c r="Y49" i="9"/>
  <c r="Z49" i="9"/>
  <c r="AA49" i="9"/>
  <c r="AB49" i="9"/>
  <c r="AC49" i="9"/>
  <c r="AD49" i="9"/>
  <c r="AE49" i="9"/>
  <c r="T50" i="9"/>
  <c r="U50" i="9"/>
  <c r="V50" i="9"/>
  <c r="W50" i="9"/>
  <c r="X50" i="9"/>
  <c r="Y50" i="9"/>
  <c r="Z50" i="9"/>
  <c r="AA50" i="9"/>
  <c r="AB50" i="9"/>
  <c r="AC50" i="9"/>
  <c r="AD50" i="9"/>
  <c r="AE50" i="9"/>
  <c r="T51" i="9"/>
  <c r="U51" i="9"/>
  <c r="V51" i="9"/>
  <c r="W51" i="9"/>
  <c r="X51" i="9"/>
  <c r="Y51" i="9"/>
  <c r="Z51" i="9"/>
  <c r="AA51" i="9"/>
  <c r="AB51" i="9"/>
  <c r="AC51" i="9"/>
  <c r="AD51" i="9"/>
  <c r="AE51" i="9"/>
  <c r="T52" i="9"/>
  <c r="U52" i="9"/>
  <c r="V52" i="9"/>
  <c r="W52" i="9"/>
  <c r="X52" i="9"/>
  <c r="Y52" i="9"/>
  <c r="Z52" i="9"/>
  <c r="AA52" i="9"/>
  <c r="AB52" i="9"/>
  <c r="AC52" i="9"/>
  <c r="AD52" i="9"/>
  <c r="AE52" i="9"/>
  <c r="T53" i="9"/>
  <c r="U53" i="9"/>
  <c r="V53" i="9"/>
  <c r="W53" i="9"/>
  <c r="X53" i="9"/>
  <c r="Y53" i="9"/>
  <c r="Z53" i="9"/>
  <c r="AA53" i="9"/>
  <c r="AB53" i="9"/>
  <c r="AC53" i="9"/>
  <c r="AD53" i="9"/>
  <c r="AE53" i="9"/>
  <c r="T54" i="9"/>
  <c r="U54" i="9"/>
  <c r="V54" i="9"/>
  <c r="W54" i="9"/>
  <c r="X54" i="9"/>
  <c r="Y54" i="9"/>
  <c r="Z54" i="9"/>
  <c r="AA54" i="9"/>
  <c r="AB54" i="9"/>
  <c r="AC54" i="9"/>
  <c r="AD54" i="9"/>
  <c r="AE54" i="9"/>
  <c r="T55" i="9"/>
  <c r="U55" i="9"/>
  <c r="V55" i="9"/>
  <c r="W55" i="9"/>
  <c r="X55" i="9"/>
  <c r="Y55" i="9"/>
  <c r="Z55" i="9"/>
  <c r="AA55" i="9"/>
  <c r="AB55" i="9"/>
  <c r="AC55" i="9"/>
  <c r="AD55" i="9"/>
  <c r="AE55" i="9"/>
  <c r="T56" i="9"/>
  <c r="U56" i="9"/>
  <c r="V56" i="9"/>
  <c r="W56" i="9"/>
  <c r="X56" i="9"/>
  <c r="Y56" i="9"/>
  <c r="Z56" i="9"/>
  <c r="AA56" i="9"/>
  <c r="AB56" i="9"/>
  <c r="AC56" i="9"/>
  <c r="AD56" i="9"/>
  <c r="AE56" i="9"/>
  <c r="T57" i="9"/>
  <c r="U57" i="9"/>
  <c r="V57" i="9"/>
  <c r="W57" i="9"/>
  <c r="X57" i="9"/>
  <c r="Y57" i="9"/>
  <c r="Z57" i="9"/>
  <c r="AA57" i="9"/>
  <c r="AB57" i="9"/>
  <c r="AC57" i="9"/>
  <c r="AD57" i="9"/>
  <c r="AE57" i="9"/>
  <c r="T58" i="9"/>
  <c r="U58" i="9"/>
  <c r="V58" i="9"/>
  <c r="W58" i="9"/>
  <c r="X58" i="9"/>
  <c r="Y58" i="9"/>
  <c r="Z58" i="9"/>
  <c r="AA58" i="9"/>
  <c r="AB58" i="9"/>
  <c r="AC58" i="9"/>
  <c r="AD58" i="9"/>
  <c r="AE58" i="9"/>
  <c r="T59" i="9"/>
  <c r="U59" i="9"/>
  <c r="V59" i="9"/>
  <c r="W59" i="9"/>
  <c r="X59" i="9"/>
  <c r="Y59" i="9"/>
  <c r="Z59" i="9"/>
  <c r="AA59" i="9"/>
  <c r="AB59" i="9"/>
  <c r="AC59" i="9"/>
  <c r="AD59" i="9"/>
  <c r="AE59" i="9"/>
  <c r="T60" i="9"/>
  <c r="U60" i="9"/>
  <c r="V60" i="9"/>
  <c r="W60" i="9"/>
  <c r="X60" i="9"/>
  <c r="Y60" i="9"/>
  <c r="Z60" i="9"/>
  <c r="AA60" i="9"/>
  <c r="AB60" i="9"/>
  <c r="AC60" i="9"/>
  <c r="AD60" i="9"/>
  <c r="AE60" i="9"/>
  <c r="T61" i="9"/>
  <c r="U61" i="9"/>
  <c r="V61" i="9"/>
  <c r="W61" i="9"/>
  <c r="X61" i="9"/>
  <c r="Y61" i="9"/>
  <c r="Z61" i="9"/>
  <c r="AA61" i="9"/>
  <c r="AB61" i="9"/>
  <c r="AC61" i="9"/>
  <c r="AD61" i="9"/>
  <c r="AE61" i="9"/>
  <c r="T26" i="9"/>
  <c r="U26" i="9"/>
  <c r="V26" i="9"/>
  <c r="W26" i="9"/>
  <c r="X26" i="9"/>
  <c r="Y26" i="9"/>
  <c r="Z26" i="9"/>
  <c r="AA26" i="9"/>
  <c r="AB26" i="9"/>
  <c r="AC26" i="9"/>
  <c r="AD26" i="9"/>
  <c r="AE26" i="9"/>
  <c r="T27" i="9"/>
  <c r="U27" i="9"/>
  <c r="V27" i="9"/>
  <c r="W27" i="9"/>
  <c r="X27" i="9"/>
  <c r="Y27" i="9"/>
  <c r="Z27" i="9"/>
  <c r="AA27" i="9"/>
  <c r="AB27" i="9"/>
  <c r="AC27" i="9"/>
  <c r="AD27" i="9"/>
  <c r="AE27" i="9"/>
  <c r="T28" i="9"/>
  <c r="U28" i="9"/>
  <c r="V28" i="9"/>
  <c r="W28" i="9"/>
  <c r="X28" i="9"/>
  <c r="Y28" i="9"/>
  <c r="Z28" i="9"/>
  <c r="AA28" i="9"/>
  <c r="AB28" i="9"/>
  <c r="AC28" i="9"/>
  <c r="AD28" i="9"/>
  <c r="AE28" i="9"/>
  <c r="T29" i="9"/>
  <c r="U29" i="9"/>
  <c r="V29" i="9"/>
  <c r="W29" i="9"/>
  <c r="X29" i="9"/>
  <c r="Y29" i="9"/>
  <c r="Z29" i="9"/>
  <c r="AA29" i="9"/>
  <c r="AB29" i="9"/>
  <c r="AC29" i="9"/>
  <c r="AD29" i="9"/>
  <c r="AE29" i="9"/>
  <c r="T30" i="9"/>
  <c r="U30" i="9"/>
  <c r="V30" i="9"/>
  <c r="W30" i="9"/>
  <c r="X30" i="9"/>
  <c r="Y30" i="9"/>
  <c r="Z30" i="9"/>
  <c r="AA30" i="9"/>
  <c r="AB30" i="9"/>
  <c r="AC30" i="9"/>
  <c r="AD30" i="9"/>
  <c r="AE30" i="9"/>
  <c r="T31" i="9"/>
  <c r="U31" i="9"/>
  <c r="V31" i="9"/>
  <c r="W31" i="9"/>
  <c r="X31" i="9"/>
  <c r="Y31" i="9"/>
  <c r="Z31" i="9"/>
  <c r="AA31" i="9"/>
  <c r="AB31" i="9"/>
  <c r="AC31" i="9"/>
  <c r="AD31" i="9"/>
  <c r="AE31" i="9"/>
  <c r="T32" i="9"/>
  <c r="U32" i="9"/>
  <c r="V32" i="9"/>
  <c r="W32" i="9"/>
  <c r="X32" i="9"/>
  <c r="Y32" i="9"/>
  <c r="Z32" i="9"/>
  <c r="AA32" i="9"/>
  <c r="AB32" i="9"/>
  <c r="AC32" i="9"/>
  <c r="AD32" i="9"/>
  <c r="AE32" i="9"/>
  <c r="T33" i="9"/>
  <c r="U33" i="9"/>
  <c r="V33" i="9"/>
  <c r="W33" i="9"/>
  <c r="X33" i="9"/>
  <c r="Y33" i="9"/>
  <c r="Z33" i="9"/>
  <c r="AA33" i="9"/>
  <c r="AB33" i="9"/>
  <c r="AC33" i="9"/>
  <c r="AD33" i="9"/>
  <c r="AE33" i="9"/>
  <c r="T34" i="9"/>
  <c r="U34" i="9"/>
  <c r="V34" i="9"/>
  <c r="W34" i="9"/>
  <c r="X34" i="9"/>
  <c r="Y34" i="9"/>
  <c r="Z34" i="9"/>
  <c r="AA34" i="9"/>
  <c r="AB34" i="9"/>
  <c r="AC34" i="9"/>
  <c r="AD34" i="9"/>
  <c r="AE34" i="9"/>
  <c r="T35" i="9"/>
  <c r="U35" i="9"/>
  <c r="V35" i="9"/>
  <c r="W35" i="9"/>
  <c r="X35" i="9"/>
  <c r="Y35" i="9"/>
  <c r="Z35" i="9"/>
  <c r="AA35" i="9"/>
  <c r="AB35" i="9"/>
  <c r="AC35" i="9"/>
  <c r="AD35" i="9"/>
  <c r="AE35" i="9"/>
  <c r="T36" i="9"/>
  <c r="U36" i="9"/>
  <c r="V36" i="9"/>
  <c r="W36" i="9"/>
  <c r="X36" i="9"/>
  <c r="Y36" i="9"/>
  <c r="Z36" i="9"/>
  <c r="AA36" i="9"/>
  <c r="AB36" i="9"/>
  <c r="AC36" i="9"/>
  <c r="AD36" i="9"/>
  <c r="AE36" i="9"/>
  <c r="T37" i="9"/>
  <c r="U37" i="9"/>
  <c r="V37" i="9"/>
  <c r="W37" i="9"/>
  <c r="X37" i="9"/>
  <c r="Y37" i="9"/>
  <c r="Z37" i="9"/>
  <c r="AA37" i="9"/>
  <c r="AB37" i="9"/>
  <c r="AC37" i="9"/>
  <c r="AD37" i="9"/>
  <c r="AE37" i="9"/>
  <c r="T38" i="9"/>
  <c r="U38" i="9"/>
  <c r="V38" i="9"/>
  <c r="W38" i="9"/>
  <c r="X38" i="9"/>
  <c r="Y38" i="9"/>
  <c r="Z38" i="9"/>
  <c r="AA38" i="9"/>
  <c r="AB38" i="9"/>
  <c r="AC38" i="9"/>
  <c r="AD38" i="9"/>
  <c r="AE38" i="9"/>
  <c r="T39" i="9"/>
  <c r="U39" i="9"/>
  <c r="V39" i="9"/>
  <c r="W39" i="9"/>
  <c r="X39" i="9"/>
  <c r="Y39" i="9"/>
  <c r="Z39" i="9"/>
  <c r="AA39" i="9"/>
  <c r="AB39" i="9"/>
  <c r="AC39" i="9"/>
  <c r="AD39" i="9"/>
  <c r="AE39" i="9"/>
  <c r="T40" i="9"/>
  <c r="U40" i="9"/>
  <c r="V40" i="9"/>
  <c r="W40" i="9"/>
  <c r="X40" i="9"/>
  <c r="Y40" i="9"/>
  <c r="Z40" i="9"/>
  <c r="AA40" i="9"/>
  <c r="AB40" i="9"/>
  <c r="AC40" i="9"/>
  <c r="AD40" i="9"/>
  <c r="AE40" i="9"/>
  <c r="T41" i="9"/>
  <c r="U41" i="9"/>
  <c r="V41" i="9"/>
  <c r="W41" i="9"/>
  <c r="X41" i="9"/>
  <c r="Y41" i="9"/>
  <c r="Z41" i="9"/>
  <c r="AA41" i="9"/>
  <c r="AB41" i="9"/>
  <c r="AC41" i="9"/>
  <c r="AD41" i="9"/>
  <c r="AE41" i="9"/>
  <c r="T6" i="9"/>
  <c r="U6" i="9"/>
  <c r="V6" i="9"/>
  <c r="W6" i="9"/>
  <c r="X6" i="9"/>
  <c r="Y6" i="9"/>
  <c r="Z6" i="9"/>
  <c r="AA6" i="9"/>
  <c r="AB6" i="9"/>
  <c r="AC6" i="9"/>
  <c r="AD6" i="9"/>
  <c r="AE6" i="9"/>
  <c r="T7" i="9"/>
  <c r="U7" i="9"/>
  <c r="V7" i="9"/>
  <c r="W7" i="9"/>
  <c r="X7" i="9"/>
  <c r="Y7" i="9"/>
  <c r="Z7" i="9"/>
  <c r="AA7" i="9"/>
  <c r="AB7" i="9"/>
  <c r="AC7" i="9"/>
  <c r="AD7" i="9"/>
  <c r="AE7" i="9"/>
  <c r="T8" i="9"/>
  <c r="U8" i="9"/>
  <c r="V8" i="9"/>
  <c r="W8" i="9"/>
  <c r="X8" i="9"/>
  <c r="Y8" i="9"/>
  <c r="Z8" i="9"/>
  <c r="AA8" i="9"/>
  <c r="AB8" i="9"/>
  <c r="AC8" i="9"/>
  <c r="AD8" i="9"/>
  <c r="AE8" i="9"/>
  <c r="T9" i="9"/>
  <c r="U9" i="9"/>
  <c r="V9" i="9"/>
  <c r="W9" i="9"/>
  <c r="X9" i="9"/>
  <c r="Y9" i="9"/>
  <c r="Z9" i="9"/>
  <c r="AA9" i="9"/>
  <c r="AB9" i="9"/>
  <c r="AC9" i="9"/>
  <c r="AD9" i="9"/>
  <c r="AE9" i="9"/>
  <c r="T10" i="9"/>
  <c r="U10" i="9"/>
  <c r="V10" i="9"/>
  <c r="W10" i="9"/>
  <c r="X10" i="9"/>
  <c r="Y10" i="9"/>
  <c r="Z10" i="9"/>
  <c r="AA10" i="9"/>
  <c r="AB10" i="9"/>
  <c r="AC10" i="9"/>
  <c r="AD10" i="9"/>
  <c r="AE10" i="9"/>
  <c r="T11" i="9"/>
  <c r="U11" i="9"/>
  <c r="V11" i="9"/>
  <c r="W11" i="9"/>
  <c r="X11" i="9"/>
  <c r="Y11" i="9"/>
  <c r="Z11" i="9"/>
  <c r="AA11" i="9"/>
  <c r="AB11" i="9"/>
  <c r="AC11" i="9"/>
  <c r="AD11" i="9"/>
  <c r="AE11" i="9"/>
  <c r="T12" i="9"/>
  <c r="U12" i="9"/>
  <c r="V12" i="9"/>
  <c r="W12" i="9"/>
  <c r="X12" i="9"/>
  <c r="Y12" i="9"/>
  <c r="Z12" i="9"/>
  <c r="AA12" i="9"/>
  <c r="AB12" i="9"/>
  <c r="AC12" i="9"/>
  <c r="AD12" i="9"/>
  <c r="AE12" i="9"/>
  <c r="T13" i="9"/>
  <c r="U13" i="9"/>
  <c r="V13" i="9"/>
  <c r="W13" i="9"/>
  <c r="X13" i="9"/>
  <c r="Y13" i="9"/>
  <c r="Z13" i="9"/>
  <c r="AA13" i="9"/>
  <c r="AB13" i="9"/>
  <c r="AC13" i="9"/>
  <c r="AD13" i="9"/>
  <c r="AE13" i="9"/>
  <c r="T14" i="9"/>
  <c r="U14" i="9"/>
  <c r="V14" i="9"/>
  <c r="W14" i="9"/>
  <c r="X14" i="9"/>
  <c r="Y14" i="9"/>
  <c r="Z14" i="9"/>
  <c r="AA14" i="9"/>
  <c r="AB14" i="9"/>
  <c r="AC14" i="9"/>
  <c r="AD14" i="9"/>
  <c r="AE14" i="9"/>
  <c r="T15" i="9"/>
  <c r="U15" i="9"/>
  <c r="V15" i="9"/>
  <c r="W15" i="9"/>
  <c r="X15" i="9"/>
  <c r="Y15" i="9"/>
  <c r="Z15" i="9"/>
  <c r="AA15" i="9"/>
  <c r="AB15" i="9"/>
  <c r="AC15" i="9"/>
  <c r="AD15" i="9"/>
  <c r="AE15" i="9"/>
  <c r="T16" i="9"/>
  <c r="U16" i="9"/>
  <c r="V16" i="9"/>
  <c r="W16" i="9"/>
  <c r="X16" i="9"/>
  <c r="Y16" i="9"/>
  <c r="Z16" i="9"/>
  <c r="AA16" i="9"/>
  <c r="AB16" i="9"/>
  <c r="AC16" i="9"/>
  <c r="AD16" i="9"/>
  <c r="AE16" i="9"/>
  <c r="T17" i="9"/>
  <c r="U17" i="9"/>
  <c r="V17" i="9"/>
  <c r="W17" i="9"/>
  <c r="X17" i="9"/>
  <c r="Y17" i="9"/>
  <c r="Z17" i="9"/>
  <c r="AA17" i="9"/>
  <c r="AB17" i="9"/>
  <c r="AC17" i="9"/>
  <c r="AD17" i="9"/>
  <c r="AE17" i="9"/>
  <c r="T18" i="9"/>
  <c r="U18" i="9"/>
  <c r="V18" i="9"/>
  <c r="W18" i="9"/>
  <c r="X18" i="9"/>
  <c r="Y18" i="9"/>
  <c r="Z18" i="9"/>
  <c r="AA18" i="9"/>
  <c r="AB18" i="9"/>
  <c r="AC18" i="9"/>
  <c r="AD18" i="9"/>
  <c r="AE18" i="9"/>
  <c r="T19" i="9"/>
  <c r="U19" i="9"/>
  <c r="V19" i="9"/>
  <c r="W19" i="9"/>
  <c r="X19" i="9"/>
  <c r="Y19" i="9"/>
  <c r="Z19" i="9"/>
  <c r="AA19" i="9"/>
  <c r="AB19" i="9"/>
  <c r="AC19" i="9"/>
  <c r="AD19" i="9"/>
  <c r="AE19" i="9"/>
  <c r="T20" i="9"/>
  <c r="U20" i="9"/>
  <c r="V20" i="9"/>
  <c r="W20" i="9"/>
  <c r="X20" i="9"/>
  <c r="Y20" i="9"/>
  <c r="Z20" i="9"/>
  <c r="AA20" i="9"/>
  <c r="AB20" i="9"/>
  <c r="AC20" i="9"/>
  <c r="AD20" i="9"/>
  <c r="AE20" i="9"/>
  <c r="T21" i="9"/>
  <c r="U21" i="9"/>
  <c r="V21" i="9"/>
  <c r="W21" i="9"/>
  <c r="X21" i="9"/>
  <c r="Y21" i="9"/>
  <c r="Z21" i="9"/>
  <c r="AA21" i="9"/>
  <c r="AB21" i="9"/>
  <c r="AC21" i="9"/>
  <c r="AD21" i="9"/>
  <c r="AE21" i="9"/>
  <c r="D258" i="9"/>
  <c r="E258" i="9"/>
  <c r="F258" i="9"/>
  <c r="G258" i="9"/>
  <c r="H258" i="9"/>
  <c r="I258" i="9"/>
  <c r="D259" i="9"/>
  <c r="E259" i="9"/>
  <c r="F259" i="9"/>
  <c r="G259" i="9"/>
  <c r="H259" i="9"/>
  <c r="I259" i="9"/>
  <c r="D260" i="9"/>
  <c r="E260" i="9"/>
  <c r="F260" i="9"/>
  <c r="G260" i="9"/>
  <c r="H260" i="9"/>
  <c r="I260" i="9"/>
  <c r="D261" i="9"/>
  <c r="E261" i="9"/>
  <c r="F261" i="9"/>
  <c r="G261" i="9"/>
  <c r="H261" i="9"/>
  <c r="I261" i="9"/>
  <c r="D262" i="9"/>
  <c r="E262" i="9"/>
  <c r="F262" i="9"/>
  <c r="G262" i="9"/>
  <c r="H262" i="9"/>
  <c r="I262" i="9"/>
  <c r="D263" i="9"/>
  <c r="E263" i="9"/>
  <c r="F263" i="9"/>
  <c r="G263" i="9"/>
  <c r="H263" i="9"/>
  <c r="I263" i="9"/>
  <c r="D264" i="9"/>
  <c r="E264" i="9"/>
  <c r="F264" i="9"/>
  <c r="G264" i="9"/>
  <c r="H264" i="9"/>
  <c r="I264" i="9"/>
  <c r="D265" i="9"/>
  <c r="E265" i="9"/>
  <c r="F265" i="9"/>
  <c r="G265" i="9"/>
  <c r="H265" i="9"/>
  <c r="I265" i="9"/>
  <c r="D266" i="9"/>
  <c r="E266" i="9"/>
  <c r="F266" i="9"/>
  <c r="G266" i="9"/>
  <c r="H266" i="9"/>
  <c r="I266" i="9"/>
  <c r="D267" i="9"/>
  <c r="E267" i="9"/>
  <c r="F267" i="9"/>
  <c r="G267" i="9"/>
  <c r="H267" i="9"/>
  <c r="I267" i="9"/>
  <c r="D268" i="9"/>
  <c r="E268" i="9"/>
  <c r="F268" i="9"/>
  <c r="G268" i="9"/>
  <c r="H268" i="9"/>
  <c r="I268" i="9"/>
  <c r="D269" i="9"/>
  <c r="E269" i="9"/>
  <c r="F269" i="9"/>
  <c r="G269" i="9"/>
  <c r="H269" i="9"/>
  <c r="I269" i="9"/>
  <c r="D270" i="9"/>
  <c r="E270" i="9"/>
  <c r="F270" i="9"/>
  <c r="G270" i="9"/>
  <c r="H270" i="9"/>
  <c r="I270" i="9"/>
  <c r="D271" i="9"/>
  <c r="E271" i="9"/>
  <c r="F271" i="9"/>
  <c r="G271" i="9"/>
  <c r="H271" i="9"/>
  <c r="I271" i="9"/>
  <c r="D272" i="9"/>
  <c r="E272" i="9"/>
  <c r="F272" i="9"/>
  <c r="G272" i="9"/>
  <c r="H272" i="9"/>
  <c r="I272" i="9"/>
  <c r="D273" i="9"/>
  <c r="E273" i="9"/>
  <c r="F273" i="9"/>
  <c r="G273" i="9"/>
  <c r="H273" i="9"/>
  <c r="I273" i="9"/>
  <c r="D235" i="9"/>
  <c r="E235" i="9"/>
  <c r="F235" i="9"/>
  <c r="G235" i="9"/>
  <c r="H235" i="9"/>
  <c r="I235" i="9"/>
  <c r="J235" i="9"/>
  <c r="K235" i="9"/>
  <c r="L235" i="9"/>
  <c r="M235" i="9"/>
  <c r="N235" i="9"/>
  <c r="O235" i="9"/>
  <c r="D236" i="9"/>
  <c r="E236" i="9"/>
  <c r="F236" i="9"/>
  <c r="G236" i="9"/>
  <c r="H236" i="9"/>
  <c r="I236" i="9"/>
  <c r="J236" i="9"/>
  <c r="K236" i="9"/>
  <c r="L236" i="9"/>
  <c r="M236" i="9"/>
  <c r="N236" i="9"/>
  <c r="O236" i="9"/>
  <c r="D237" i="9"/>
  <c r="E237" i="9"/>
  <c r="F237" i="9"/>
  <c r="G237" i="9"/>
  <c r="H237" i="9"/>
  <c r="I237" i="9"/>
  <c r="J237" i="9"/>
  <c r="K237" i="9"/>
  <c r="L237" i="9"/>
  <c r="M237" i="9"/>
  <c r="N237" i="9"/>
  <c r="O237" i="9"/>
  <c r="D238" i="9"/>
  <c r="E238" i="9"/>
  <c r="F238" i="9"/>
  <c r="G238" i="9"/>
  <c r="H238" i="9"/>
  <c r="I238" i="9"/>
  <c r="J238" i="9"/>
  <c r="K238" i="9"/>
  <c r="L238" i="9"/>
  <c r="M238" i="9"/>
  <c r="N238" i="9"/>
  <c r="O238" i="9"/>
  <c r="D239" i="9"/>
  <c r="E239" i="9"/>
  <c r="F239" i="9"/>
  <c r="G239" i="9"/>
  <c r="H239" i="9"/>
  <c r="I239" i="9"/>
  <c r="J239" i="9"/>
  <c r="K239" i="9"/>
  <c r="L239" i="9"/>
  <c r="M239" i="9"/>
  <c r="N239" i="9"/>
  <c r="O239" i="9"/>
  <c r="D240" i="9"/>
  <c r="E240" i="9"/>
  <c r="F240" i="9"/>
  <c r="G240" i="9"/>
  <c r="H240" i="9"/>
  <c r="I240" i="9"/>
  <c r="J240" i="9"/>
  <c r="K240" i="9"/>
  <c r="L240" i="9"/>
  <c r="M240" i="9"/>
  <c r="N240" i="9"/>
  <c r="O240" i="9"/>
  <c r="D241" i="9"/>
  <c r="E241" i="9"/>
  <c r="F241" i="9"/>
  <c r="G241" i="9"/>
  <c r="H241" i="9"/>
  <c r="I241" i="9"/>
  <c r="J241" i="9"/>
  <c r="K241" i="9"/>
  <c r="L241" i="9"/>
  <c r="M241" i="9"/>
  <c r="N241" i="9"/>
  <c r="O241" i="9"/>
  <c r="D242" i="9"/>
  <c r="E242" i="9"/>
  <c r="F242" i="9"/>
  <c r="G242" i="9"/>
  <c r="H242" i="9"/>
  <c r="I242" i="9"/>
  <c r="J242" i="9"/>
  <c r="K242" i="9"/>
  <c r="L242" i="9"/>
  <c r="M242" i="9"/>
  <c r="N242" i="9"/>
  <c r="O242" i="9"/>
  <c r="D243" i="9"/>
  <c r="E243" i="9"/>
  <c r="F243" i="9"/>
  <c r="G243" i="9"/>
  <c r="H243" i="9"/>
  <c r="I243" i="9"/>
  <c r="J243" i="9"/>
  <c r="K243" i="9"/>
  <c r="L243" i="9"/>
  <c r="M243" i="9"/>
  <c r="N243" i="9"/>
  <c r="O243" i="9"/>
  <c r="D244" i="9"/>
  <c r="E244" i="9"/>
  <c r="F244" i="9"/>
  <c r="G244" i="9"/>
  <c r="H244" i="9"/>
  <c r="I244" i="9"/>
  <c r="J244" i="9"/>
  <c r="K244" i="9"/>
  <c r="L244" i="9"/>
  <c r="M244" i="9"/>
  <c r="N244" i="9"/>
  <c r="O244" i="9"/>
  <c r="D245" i="9"/>
  <c r="E245" i="9"/>
  <c r="F245" i="9"/>
  <c r="G245" i="9"/>
  <c r="H245" i="9"/>
  <c r="I245" i="9"/>
  <c r="J245" i="9"/>
  <c r="K245" i="9"/>
  <c r="L245" i="9"/>
  <c r="M245" i="9"/>
  <c r="N245" i="9"/>
  <c r="O245" i="9"/>
  <c r="D246" i="9"/>
  <c r="E246" i="9"/>
  <c r="F246" i="9"/>
  <c r="G246" i="9"/>
  <c r="H246" i="9"/>
  <c r="I246" i="9"/>
  <c r="J246" i="9"/>
  <c r="K246" i="9"/>
  <c r="L246" i="9"/>
  <c r="M246" i="9"/>
  <c r="N246" i="9"/>
  <c r="O246" i="9"/>
  <c r="D247" i="9"/>
  <c r="E247" i="9"/>
  <c r="F247" i="9"/>
  <c r="G247" i="9"/>
  <c r="H247" i="9"/>
  <c r="I247" i="9"/>
  <c r="J247" i="9"/>
  <c r="K247" i="9"/>
  <c r="L247" i="9"/>
  <c r="M247" i="9"/>
  <c r="N247" i="9"/>
  <c r="O247" i="9"/>
  <c r="D248" i="9"/>
  <c r="E248" i="9"/>
  <c r="F248" i="9"/>
  <c r="G248" i="9"/>
  <c r="H248" i="9"/>
  <c r="I248" i="9"/>
  <c r="J248" i="9"/>
  <c r="K248" i="9"/>
  <c r="L248" i="9"/>
  <c r="M248" i="9"/>
  <c r="N248" i="9"/>
  <c r="O248" i="9"/>
  <c r="D249" i="9"/>
  <c r="E249" i="9"/>
  <c r="F249" i="9"/>
  <c r="G249" i="9"/>
  <c r="H249" i="9"/>
  <c r="I249" i="9"/>
  <c r="J249" i="9"/>
  <c r="K249" i="9"/>
  <c r="L249" i="9"/>
  <c r="M249" i="9"/>
  <c r="N249" i="9"/>
  <c r="O249" i="9"/>
  <c r="D250" i="9"/>
  <c r="E250" i="9"/>
  <c r="F250" i="9"/>
  <c r="G250" i="9"/>
  <c r="H250" i="9"/>
  <c r="I250" i="9"/>
  <c r="J250" i="9"/>
  <c r="K250" i="9"/>
  <c r="L250" i="9"/>
  <c r="M250" i="9"/>
  <c r="N250" i="9"/>
  <c r="O250" i="9"/>
  <c r="D215" i="9"/>
  <c r="E215" i="9"/>
  <c r="F215" i="9"/>
  <c r="G215" i="9"/>
  <c r="H215" i="9"/>
  <c r="I215" i="9"/>
  <c r="J215" i="9"/>
  <c r="K215" i="9"/>
  <c r="L215" i="9"/>
  <c r="M215" i="9"/>
  <c r="N215" i="9"/>
  <c r="O215" i="9"/>
  <c r="D216" i="9"/>
  <c r="E216" i="9"/>
  <c r="F216" i="9"/>
  <c r="G216" i="9"/>
  <c r="H216" i="9"/>
  <c r="I216" i="9"/>
  <c r="J216" i="9"/>
  <c r="K216" i="9"/>
  <c r="L216" i="9"/>
  <c r="M216" i="9"/>
  <c r="N216" i="9"/>
  <c r="O216" i="9"/>
  <c r="D217" i="9"/>
  <c r="E217" i="9"/>
  <c r="F217" i="9"/>
  <c r="G217" i="9"/>
  <c r="H217" i="9"/>
  <c r="I217" i="9"/>
  <c r="J217" i="9"/>
  <c r="K217" i="9"/>
  <c r="L217" i="9"/>
  <c r="M217" i="9"/>
  <c r="N217" i="9"/>
  <c r="O217" i="9"/>
  <c r="D218" i="9"/>
  <c r="E218" i="9"/>
  <c r="F218" i="9"/>
  <c r="G218" i="9"/>
  <c r="H218" i="9"/>
  <c r="I218" i="9"/>
  <c r="J218" i="9"/>
  <c r="K218" i="9"/>
  <c r="L218" i="9"/>
  <c r="M218" i="9"/>
  <c r="N218" i="9"/>
  <c r="O218" i="9"/>
  <c r="D219" i="9"/>
  <c r="E219" i="9"/>
  <c r="F219" i="9"/>
  <c r="G219" i="9"/>
  <c r="H219" i="9"/>
  <c r="I219" i="9"/>
  <c r="J219" i="9"/>
  <c r="K219" i="9"/>
  <c r="L219" i="9"/>
  <c r="M219" i="9"/>
  <c r="N219" i="9"/>
  <c r="O219" i="9"/>
  <c r="D220" i="9"/>
  <c r="E220" i="9"/>
  <c r="F220" i="9"/>
  <c r="G220" i="9"/>
  <c r="H220" i="9"/>
  <c r="I220" i="9"/>
  <c r="J220" i="9"/>
  <c r="K220" i="9"/>
  <c r="L220" i="9"/>
  <c r="M220" i="9"/>
  <c r="N220" i="9"/>
  <c r="O220" i="9"/>
  <c r="D221" i="9"/>
  <c r="E221" i="9"/>
  <c r="F221" i="9"/>
  <c r="G221" i="9"/>
  <c r="H221" i="9"/>
  <c r="I221" i="9"/>
  <c r="J221" i="9"/>
  <c r="K221" i="9"/>
  <c r="L221" i="9"/>
  <c r="M221" i="9"/>
  <c r="N221" i="9"/>
  <c r="O221" i="9"/>
  <c r="D222" i="9"/>
  <c r="E222" i="9"/>
  <c r="F222" i="9"/>
  <c r="G222" i="9"/>
  <c r="H222" i="9"/>
  <c r="I222" i="9"/>
  <c r="J222" i="9"/>
  <c r="K222" i="9"/>
  <c r="L222" i="9"/>
  <c r="M222" i="9"/>
  <c r="N222" i="9"/>
  <c r="O222" i="9"/>
  <c r="D223" i="9"/>
  <c r="E223" i="9"/>
  <c r="F223" i="9"/>
  <c r="G223" i="9"/>
  <c r="H223" i="9"/>
  <c r="I223" i="9"/>
  <c r="J223" i="9"/>
  <c r="K223" i="9"/>
  <c r="L223" i="9"/>
  <c r="M223" i="9"/>
  <c r="N223" i="9"/>
  <c r="O223" i="9"/>
  <c r="D224" i="9"/>
  <c r="E224" i="9"/>
  <c r="F224" i="9"/>
  <c r="G224" i="9"/>
  <c r="H224" i="9"/>
  <c r="I224" i="9"/>
  <c r="J224" i="9"/>
  <c r="K224" i="9"/>
  <c r="L224" i="9"/>
  <c r="M224" i="9"/>
  <c r="N224" i="9"/>
  <c r="O224" i="9"/>
  <c r="D225" i="9"/>
  <c r="E225" i="9"/>
  <c r="F225" i="9"/>
  <c r="G225" i="9"/>
  <c r="H225" i="9"/>
  <c r="I225" i="9"/>
  <c r="J225" i="9"/>
  <c r="K225" i="9"/>
  <c r="L225" i="9"/>
  <c r="M225" i="9"/>
  <c r="N225" i="9"/>
  <c r="O225" i="9"/>
  <c r="D226" i="9"/>
  <c r="E226" i="9"/>
  <c r="F226" i="9"/>
  <c r="G226" i="9"/>
  <c r="H226" i="9"/>
  <c r="I226" i="9"/>
  <c r="J226" i="9"/>
  <c r="K226" i="9"/>
  <c r="L226" i="9"/>
  <c r="M226" i="9"/>
  <c r="N226" i="9"/>
  <c r="O226" i="9"/>
  <c r="D227" i="9"/>
  <c r="E227" i="9"/>
  <c r="F227" i="9"/>
  <c r="G227" i="9"/>
  <c r="H227" i="9"/>
  <c r="I227" i="9"/>
  <c r="J227" i="9"/>
  <c r="K227" i="9"/>
  <c r="L227" i="9"/>
  <c r="M227" i="9"/>
  <c r="N227" i="9"/>
  <c r="O227" i="9"/>
  <c r="D228" i="9"/>
  <c r="E228" i="9"/>
  <c r="F228" i="9"/>
  <c r="G228" i="9"/>
  <c r="H228" i="9"/>
  <c r="I228" i="9"/>
  <c r="J228" i="9"/>
  <c r="K228" i="9"/>
  <c r="L228" i="9"/>
  <c r="M228" i="9"/>
  <c r="N228" i="9"/>
  <c r="O228" i="9"/>
  <c r="D229" i="9"/>
  <c r="E229" i="9"/>
  <c r="F229" i="9"/>
  <c r="G229" i="9"/>
  <c r="H229" i="9"/>
  <c r="I229" i="9"/>
  <c r="J229" i="9"/>
  <c r="K229" i="9"/>
  <c r="L229" i="9"/>
  <c r="M229" i="9"/>
  <c r="N229" i="9"/>
  <c r="O229" i="9"/>
  <c r="D230" i="9"/>
  <c r="E230" i="9"/>
  <c r="F230" i="9"/>
  <c r="G230" i="9"/>
  <c r="H230" i="9"/>
  <c r="I230" i="9"/>
  <c r="J230" i="9"/>
  <c r="K230" i="9"/>
  <c r="L230" i="9"/>
  <c r="M230" i="9"/>
  <c r="N230" i="9"/>
  <c r="O230" i="9"/>
  <c r="D195" i="9"/>
  <c r="E195" i="9"/>
  <c r="F195" i="9"/>
  <c r="G195" i="9"/>
  <c r="H195" i="9"/>
  <c r="I195" i="9"/>
  <c r="J195" i="9"/>
  <c r="K195" i="9"/>
  <c r="L195" i="9"/>
  <c r="M195" i="9"/>
  <c r="N195" i="9"/>
  <c r="O195" i="9"/>
  <c r="D196" i="9"/>
  <c r="E196" i="9"/>
  <c r="F196" i="9"/>
  <c r="G196" i="9"/>
  <c r="H196" i="9"/>
  <c r="I196" i="9"/>
  <c r="J196" i="9"/>
  <c r="K196" i="9"/>
  <c r="L196" i="9"/>
  <c r="M196" i="9"/>
  <c r="N196" i="9"/>
  <c r="O196" i="9"/>
  <c r="D197" i="9"/>
  <c r="E197" i="9"/>
  <c r="F197" i="9"/>
  <c r="G197" i="9"/>
  <c r="H197" i="9"/>
  <c r="I197" i="9"/>
  <c r="J197" i="9"/>
  <c r="K197" i="9"/>
  <c r="L197" i="9"/>
  <c r="M197" i="9"/>
  <c r="N197" i="9"/>
  <c r="O197" i="9"/>
  <c r="D198" i="9"/>
  <c r="E198" i="9"/>
  <c r="F198" i="9"/>
  <c r="G198" i="9"/>
  <c r="H198" i="9"/>
  <c r="I198" i="9"/>
  <c r="J198" i="9"/>
  <c r="K198" i="9"/>
  <c r="L198" i="9"/>
  <c r="M198" i="9"/>
  <c r="N198" i="9"/>
  <c r="O198" i="9"/>
  <c r="D199" i="9"/>
  <c r="E199" i="9"/>
  <c r="F199" i="9"/>
  <c r="G199" i="9"/>
  <c r="H199" i="9"/>
  <c r="I199" i="9"/>
  <c r="J199" i="9"/>
  <c r="K199" i="9"/>
  <c r="L199" i="9"/>
  <c r="M199" i="9"/>
  <c r="N199" i="9"/>
  <c r="O199" i="9"/>
  <c r="D200" i="9"/>
  <c r="E200" i="9"/>
  <c r="F200" i="9"/>
  <c r="G200" i="9"/>
  <c r="H200" i="9"/>
  <c r="I200" i="9"/>
  <c r="J200" i="9"/>
  <c r="K200" i="9"/>
  <c r="L200" i="9"/>
  <c r="M200" i="9"/>
  <c r="N200" i="9"/>
  <c r="O200" i="9"/>
  <c r="D201" i="9"/>
  <c r="E201" i="9"/>
  <c r="F201" i="9"/>
  <c r="G201" i="9"/>
  <c r="H201" i="9"/>
  <c r="I201" i="9"/>
  <c r="J201" i="9"/>
  <c r="K201" i="9"/>
  <c r="L201" i="9"/>
  <c r="M201" i="9"/>
  <c r="N201" i="9"/>
  <c r="O201" i="9"/>
  <c r="D202" i="9"/>
  <c r="E202" i="9"/>
  <c r="F202" i="9"/>
  <c r="G202" i="9"/>
  <c r="H202" i="9"/>
  <c r="I202" i="9"/>
  <c r="J202" i="9"/>
  <c r="K202" i="9"/>
  <c r="L202" i="9"/>
  <c r="M202" i="9"/>
  <c r="N202" i="9"/>
  <c r="O202" i="9"/>
  <c r="D203" i="9"/>
  <c r="E203" i="9"/>
  <c r="F203" i="9"/>
  <c r="G203" i="9"/>
  <c r="H203" i="9"/>
  <c r="I203" i="9"/>
  <c r="J203" i="9"/>
  <c r="K203" i="9"/>
  <c r="L203" i="9"/>
  <c r="M203" i="9"/>
  <c r="N203" i="9"/>
  <c r="O203" i="9"/>
  <c r="D204" i="9"/>
  <c r="E204" i="9"/>
  <c r="F204" i="9"/>
  <c r="G204" i="9"/>
  <c r="H204" i="9"/>
  <c r="I204" i="9"/>
  <c r="J204" i="9"/>
  <c r="K204" i="9"/>
  <c r="L204" i="9"/>
  <c r="M204" i="9"/>
  <c r="N204" i="9"/>
  <c r="O204" i="9"/>
  <c r="D205" i="9"/>
  <c r="E205" i="9"/>
  <c r="F205" i="9"/>
  <c r="G205" i="9"/>
  <c r="H205" i="9"/>
  <c r="I205" i="9"/>
  <c r="J205" i="9"/>
  <c r="K205" i="9"/>
  <c r="L205" i="9"/>
  <c r="M205" i="9"/>
  <c r="N205" i="9"/>
  <c r="O205" i="9"/>
  <c r="D206" i="9"/>
  <c r="E206" i="9"/>
  <c r="F206" i="9"/>
  <c r="G206" i="9"/>
  <c r="H206" i="9"/>
  <c r="I206" i="9"/>
  <c r="J206" i="9"/>
  <c r="K206" i="9"/>
  <c r="L206" i="9"/>
  <c r="M206" i="9"/>
  <c r="N206" i="9"/>
  <c r="O206" i="9"/>
  <c r="D207" i="9"/>
  <c r="E207" i="9"/>
  <c r="F207" i="9"/>
  <c r="G207" i="9"/>
  <c r="H207" i="9"/>
  <c r="I207" i="9"/>
  <c r="J207" i="9"/>
  <c r="K207" i="9"/>
  <c r="L207" i="9"/>
  <c r="M207" i="9"/>
  <c r="N207" i="9"/>
  <c r="O207" i="9"/>
  <c r="D208" i="9"/>
  <c r="E208" i="9"/>
  <c r="F208" i="9"/>
  <c r="G208" i="9"/>
  <c r="H208" i="9"/>
  <c r="I208" i="9"/>
  <c r="J208" i="9"/>
  <c r="K208" i="9"/>
  <c r="L208" i="9"/>
  <c r="M208" i="9"/>
  <c r="N208" i="9"/>
  <c r="O208" i="9"/>
  <c r="D209" i="9"/>
  <c r="E209" i="9"/>
  <c r="F209" i="9"/>
  <c r="G209" i="9"/>
  <c r="H209" i="9"/>
  <c r="I209" i="9"/>
  <c r="J209" i="9"/>
  <c r="K209" i="9"/>
  <c r="L209" i="9"/>
  <c r="M209" i="9"/>
  <c r="N209" i="9"/>
  <c r="O209" i="9"/>
  <c r="D210" i="9"/>
  <c r="E210" i="9"/>
  <c r="F210" i="9"/>
  <c r="G210" i="9"/>
  <c r="H210" i="9"/>
  <c r="I210" i="9"/>
  <c r="J210" i="9"/>
  <c r="K210" i="9"/>
  <c r="L210" i="9"/>
  <c r="M210" i="9"/>
  <c r="N210" i="9"/>
  <c r="O210" i="9"/>
  <c r="D172" i="9"/>
  <c r="E172" i="9"/>
  <c r="F172" i="9"/>
  <c r="G172" i="9"/>
  <c r="H172" i="9"/>
  <c r="I172" i="9"/>
  <c r="J172" i="9"/>
  <c r="K172" i="9"/>
  <c r="L172" i="9"/>
  <c r="M172" i="9"/>
  <c r="N172" i="9"/>
  <c r="O172" i="9"/>
  <c r="D173" i="9"/>
  <c r="E173" i="9"/>
  <c r="F173" i="9"/>
  <c r="G173" i="9"/>
  <c r="H173" i="9"/>
  <c r="I173" i="9"/>
  <c r="J173" i="9"/>
  <c r="K173" i="9"/>
  <c r="L173" i="9"/>
  <c r="M173" i="9"/>
  <c r="N173" i="9"/>
  <c r="O173" i="9"/>
  <c r="D174" i="9"/>
  <c r="E174" i="9"/>
  <c r="F174" i="9"/>
  <c r="G174" i="9"/>
  <c r="H174" i="9"/>
  <c r="I174" i="9"/>
  <c r="J174" i="9"/>
  <c r="K174" i="9"/>
  <c r="L174" i="9"/>
  <c r="M174" i="9"/>
  <c r="N174" i="9"/>
  <c r="O174" i="9"/>
  <c r="D175" i="9"/>
  <c r="E175" i="9"/>
  <c r="F175" i="9"/>
  <c r="G175" i="9"/>
  <c r="H175" i="9"/>
  <c r="I175" i="9"/>
  <c r="J175" i="9"/>
  <c r="K175" i="9"/>
  <c r="L175" i="9"/>
  <c r="M175" i="9"/>
  <c r="N175" i="9"/>
  <c r="O175" i="9"/>
  <c r="D176" i="9"/>
  <c r="E176" i="9"/>
  <c r="F176" i="9"/>
  <c r="G176" i="9"/>
  <c r="H176" i="9"/>
  <c r="I176" i="9"/>
  <c r="J176" i="9"/>
  <c r="K176" i="9"/>
  <c r="L176" i="9"/>
  <c r="M176" i="9"/>
  <c r="N176" i="9"/>
  <c r="O176" i="9"/>
  <c r="D177" i="9"/>
  <c r="E177" i="9"/>
  <c r="F177" i="9"/>
  <c r="G177" i="9"/>
  <c r="H177" i="9"/>
  <c r="I177" i="9"/>
  <c r="J177" i="9"/>
  <c r="K177" i="9"/>
  <c r="L177" i="9"/>
  <c r="M177" i="9"/>
  <c r="N177" i="9"/>
  <c r="O177" i="9"/>
  <c r="D178" i="9"/>
  <c r="E178" i="9"/>
  <c r="F178" i="9"/>
  <c r="G178" i="9"/>
  <c r="H178" i="9"/>
  <c r="I178" i="9"/>
  <c r="J178" i="9"/>
  <c r="K178" i="9"/>
  <c r="L178" i="9"/>
  <c r="M178" i="9"/>
  <c r="N178" i="9"/>
  <c r="O178" i="9"/>
  <c r="D179" i="9"/>
  <c r="E179" i="9"/>
  <c r="F179" i="9"/>
  <c r="G179" i="9"/>
  <c r="H179" i="9"/>
  <c r="I179" i="9"/>
  <c r="J179" i="9"/>
  <c r="K179" i="9"/>
  <c r="L179" i="9"/>
  <c r="M179" i="9"/>
  <c r="N179" i="9"/>
  <c r="O179" i="9"/>
  <c r="D180" i="9"/>
  <c r="E180" i="9"/>
  <c r="F180" i="9"/>
  <c r="G180" i="9"/>
  <c r="H180" i="9"/>
  <c r="I180" i="9"/>
  <c r="J180" i="9"/>
  <c r="K180" i="9"/>
  <c r="L180" i="9"/>
  <c r="M180" i="9"/>
  <c r="N180" i="9"/>
  <c r="O180" i="9"/>
  <c r="D181" i="9"/>
  <c r="E181" i="9"/>
  <c r="F181" i="9"/>
  <c r="G181" i="9"/>
  <c r="H181" i="9"/>
  <c r="I181" i="9"/>
  <c r="J181" i="9"/>
  <c r="K181" i="9"/>
  <c r="L181" i="9"/>
  <c r="M181" i="9"/>
  <c r="N181" i="9"/>
  <c r="O181" i="9"/>
  <c r="D182" i="9"/>
  <c r="E182" i="9"/>
  <c r="F182" i="9"/>
  <c r="G182" i="9"/>
  <c r="H182" i="9"/>
  <c r="I182" i="9"/>
  <c r="J182" i="9"/>
  <c r="K182" i="9"/>
  <c r="L182" i="9"/>
  <c r="M182" i="9"/>
  <c r="N182" i="9"/>
  <c r="O182" i="9"/>
  <c r="D183" i="9"/>
  <c r="E183" i="9"/>
  <c r="F183" i="9"/>
  <c r="G183" i="9"/>
  <c r="H183" i="9"/>
  <c r="I183" i="9"/>
  <c r="J183" i="9"/>
  <c r="K183" i="9"/>
  <c r="L183" i="9"/>
  <c r="M183" i="9"/>
  <c r="N183" i="9"/>
  <c r="O183" i="9"/>
  <c r="D184" i="9"/>
  <c r="E184" i="9"/>
  <c r="F184" i="9"/>
  <c r="G184" i="9"/>
  <c r="H184" i="9"/>
  <c r="I184" i="9"/>
  <c r="J184" i="9"/>
  <c r="K184" i="9"/>
  <c r="L184" i="9"/>
  <c r="M184" i="9"/>
  <c r="N184" i="9"/>
  <c r="O184" i="9"/>
  <c r="D185" i="9"/>
  <c r="E185" i="9"/>
  <c r="F185" i="9"/>
  <c r="G185" i="9"/>
  <c r="H185" i="9"/>
  <c r="I185" i="9"/>
  <c r="J185" i="9"/>
  <c r="K185" i="9"/>
  <c r="L185" i="9"/>
  <c r="M185" i="9"/>
  <c r="N185" i="9"/>
  <c r="O185" i="9"/>
  <c r="D186" i="9"/>
  <c r="E186" i="9"/>
  <c r="F186" i="9"/>
  <c r="G186" i="9"/>
  <c r="H186" i="9"/>
  <c r="I186" i="9"/>
  <c r="J186" i="9"/>
  <c r="K186" i="9"/>
  <c r="L186" i="9"/>
  <c r="M186" i="9"/>
  <c r="N186" i="9"/>
  <c r="O186" i="9"/>
  <c r="D187" i="9"/>
  <c r="E187" i="9"/>
  <c r="F187" i="9"/>
  <c r="G187" i="9"/>
  <c r="H187" i="9"/>
  <c r="I187" i="9"/>
  <c r="J187" i="9"/>
  <c r="K187" i="9"/>
  <c r="L187" i="9"/>
  <c r="M187" i="9"/>
  <c r="N187" i="9"/>
  <c r="O187" i="9"/>
  <c r="D152" i="9"/>
  <c r="E152" i="9"/>
  <c r="F152" i="9"/>
  <c r="G152" i="9"/>
  <c r="H152" i="9"/>
  <c r="I152" i="9"/>
  <c r="J152" i="9"/>
  <c r="K152" i="9"/>
  <c r="L152" i="9"/>
  <c r="M152" i="9"/>
  <c r="N152" i="9"/>
  <c r="O152" i="9"/>
  <c r="D153" i="9"/>
  <c r="E153" i="9"/>
  <c r="F153" i="9"/>
  <c r="G153" i="9"/>
  <c r="H153" i="9"/>
  <c r="I153" i="9"/>
  <c r="J153" i="9"/>
  <c r="K153" i="9"/>
  <c r="L153" i="9"/>
  <c r="M153" i="9"/>
  <c r="N153" i="9"/>
  <c r="O153" i="9"/>
  <c r="D154" i="9"/>
  <c r="E154" i="9"/>
  <c r="F154" i="9"/>
  <c r="G154" i="9"/>
  <c r="H154" i="9"/>
  <c r="I154" i="9"/>
  <c r="J154" i="9"/>
  <c r="K154" i="9"/>
  <c r="L154" i="9"/>
  <c r="M154" i="9"/>
  <c r="N154" i="9"/>
  <c r="O154" i="9"/>
  <c r="D155" i="9"/>
  <c r="E155" i="9"/>
  <c r="F155" i="9"/>
  <c r="G155" i="9"/>
  <c r="H155" i="9"/>
  <c r="I155" i="9"/>
  <c r="J155" i="9"/>
  <c r="K155" i="9"/>
  <c r="L155" i="9"/>
  <c r="M155" i="9"/>
  <c r="N155" i="9"/>
  <c r="O155" i="9"/>
  <c r="D156" i="9"/>
  <c r="E156" i="9"/>
  <c r="F156" i="9"/>
  <c r="G156" i="9"/>
  <c r="H156" i="9"/>
  <c r="I156" i="9"/>
  <c r="J156" i="9"/>
  <c r="K156" i="9"/>
  <c r="L156" i="9"/>
  <c r="M156" i="9"/>
  <c r="N156" i="9"/>
  <c r="O156" i="9"/>
  <c r="D157" i="9"/>
  <c r="E157" i="9"/>
  <c r="F157" i="9"/>
  <c r="G157" i="9"/>
  <c r="H157" i="9"/>
  <c r="I157" i="9"/>
  <c r="J157" i="9"/>
  <c r="K157" i="9"/>
  <c r="L157" i="9"/>
  <c r="M157" i="9"/>
  <c r="N157" i="9"/>
  <c r="O157" i="9"/>
  <c r="D158" i="9"/>
  <c r="E158" i="9"/>
  <c r="F158" i="9"/>
  <c r="G158" i="9"/>
  <c r="H158" i="9"/>
  <c r="I158" i="9"/>
  <c r="J158" i="9"/>
  <c r="K158" i="9"/>
  <c r="L158" i="9"/>
  <c r="M158" i="9"/>
  <c r="N158" i="9"/>
  <c r="O158" i="9"/>
  <c r="D159" i="9"/>
  <c r="E159" i="9"/>
  <c r="F159" i="9"/>
  <c r="G159" i="9"/>
  <c r="H159" i="9"/>
  <c r="I159" i="9"/>
  <c r="J159" i="9"/>
  <c r="K159" i="9"/>
  <c r="L159" i="9"/>
  <c r="M159" i="9"/>
  <c r="N159" i="9"/>
  <c r="O159" i="9"/>
  <c r="D160" i="9"/>
  <c r="E160" i="9"/>
  <c r="F160" i="9"/>
  <c r="G160" i="9"/>
  <c r="H160" i="9"/>
  <c r="I160" i="9"/>
  <c r="J160" i="9"/>
  <c r="K160" i="9"/>
  <c r="L160" i="9"/>
  <c r="M160" i="9"/>
  <c r="N160" i="9"/>
  <c r="O160" i="9"/>
  <c r="D161" i="9"/>
  <c r="E161" i="9"/>
  <c r="F161" i="9"/>
  <c r="G161" i="9"/>
  <c r="H161" i="9"/>
  <c r="I161" i="9"/>
  <c r="J161" i="9"/>
  <c r="K161" i="9"/>
  <c r="L161" i="9"/>
  <c r="M161" i="9"/>
  <c r="N161" i="9"/>
  <c r="O161" i="9"/>
  <c r="D162" i="9"/>
  <c r="E162" i="9"/>
  <c r="F162" i="9"/>
  <c r="G162" i="9"/>
  <c r="H162" i="9"/>
  <c r="I162" i="9"/>
  <c r="J162" i="9"/>
  <c r="K162" i="9"/>
  <c r="L162" i="9"/>
  <c r="M162" i="9"/>
  <c r="N162" i="9"/>
  <c r="O162" i="9"/>
  <c r="D163" i="9"/>
  <c r="E163" i="9"/>
  <c r="F163" i="9"/>
  <c r="G163" i="9"/>
  <c r="H163" i="9"/>
  <c r="I163" i="9"/>
  <c r="J163" i="9"/>
  <c r="K163" i="9"/>
  <c r="L163" i="9"/>
  <c r="M163" i="9"/>
  <c r="N163" i="9"/>
  <c r="O163" i="9"/>
  <c r="D164" i="9"/>
  <c r="E164" i="9"/>
  <c r="F164" i="9"/>
  <c r="G164" i="9"/>
  <c r="H164" i="9"/>
  <c r="I164" i="9"/>
  <c r="J164" i="9"/>
  <c r="K164" i="9"/>
  <c r="L164" i="9"/>
  <c r="M164" i="9"/>
  <c r="N164" i="9"/>
  <c r="O164" i="9"/>
  <c r="D165" i="9"/>
  <c r="E165" i="9"/>
  <c r="F165" i="9"/>
  <c r="G165" i="9"/>
  <c r="H165" i="9"/>
  <c r="I165" i="9"/>
  <c r="J165" i="9"/>
  <c r="K165" i="9"/>
  <c r="L165" i="9"/>
  <c r="M165" i="9"/>
  <c r="N165" i="9"/>
  <c r="O165" i="9"/>
  <c r="D166" i="9"/>
  <c r="E166" i="9"/>
  <c r="F166" i="9"/>
  <c r="G166" i="9"/>
  <c r="H166" i="9"/>
  <c r="I166" i="9"/>
  <c r="J166" i="9"/>
  <c r="K166" i="9"/>
  <c r="L166" i="9"/>
  <c r="M166" i="9"/>
  <c r="N166" i="9"/>
  <c r="O166" i="9"/>
  <c r="D167" i="9"/>
  <c r="E167" i="9"/>
  <c r="F167" i="9"/>
  <c r="G167" i="9"/>
  <c r="H167" i="9"/>
  <c r="I167" i="9"/>
  <c r="J167" i="9"/>
  <c r="K167" i="9"/>
  <c r="L167" i="9"/>
  <c r="M167" i="9"/>
  <c r="N167" i="9"/>
  <c r="O167" i="9"/>
  <c r="D132" i="9"/>
  <c r="E132" i="9"/>
  <c r="F132" i="9"/>
  <c r="G132" i="9"/>
  <c r="H132" i="9"/>
  <c r="I132" i="9"/>
  <c r="J132" i="9"/>
  <c r="K132" i="9"/>
  <c r="L132" i="9"/>
  <c r="M132" i="9"/>
  <c r="N132" i="9"/>
  <c r="O132" i="9"/>
  <c r="D133" i="9"/>
  <c r="E133" i="9"/>
  <c r="F133" i="9"/>
  <c r="G133" i="9"/>
  <c r="H133" i="9"/>
  <c r="I133" i="9"/>
  <c r="J133" i="9"/>
  <c r="K133" i="9"/>
  <c r="L133" i="9"/>
  <c r="M133" i="9"/>
  <c r="N133" i="9"/>
  <c r="O133" i="9"/>
  <c r="D134" i="9"/>
  <c r="E134" i="9"/>
  <c r="F134" i="9"/>
  <c r="G134" i="9"/>
  <c r="H134" i="9"/>
  <c r="I134" i="9"/>
  <c r="J134" i="9"/>
  <c r="K134" i="9"/>
  <c r="L134" i="9"/>
  <c r="M134" i="9"/>
  <c r="N134" i="9"/>
  <c r="O134" i="9"/>
  <c r="D135" i="9"/>
  <c r="E135" i="9"/>
  <c r="F135" i="9"/>
  <c r="G135" i="9"/>
  <c r="H135" i="9"/>
  <c r="I135" i="9"/>
  <c r="J135" i="9"/>
  <c r="K135" i="9"/>
  <c r="L135" i="9"/>
  <c r="M135" i="9"/>
  <c r="N135" i="9"/>
  <c r="O135" i="9"/>
  <c r="D136" i="9"/>
  <c r="E136" i="9"/>
  <c r="F136" i="9"/>
  <c r="G136" i="9"/>
  <c r="H136" i="9"/>
  <c r="I136" i="9"/>
  <c r="J136" i="9"/>
  <c r="K136" i="9"/>
  <c r="L136" i="9"/>
  <c r="M136" i="9"/>
  <c r="N136" i="9"/>
  <c r="O136" i="9"/>
  <c r="D137" i="9"/>
  <c r="E137" i="9"/>
  <c r="F137" i="9"/>
  <c r="G137" i="9"/>
  <c r="H137" i="9"/>
  <c r="I137" i="9"/>
  <c r="J137" i="9"/>
  <c r="K137" i="9"/>
  <c r="L137" i="9"/>
  <c r="M137" i="9"/>
  <c r="N137" i="9"/>
  <c r="O137" i="9"/>
  <c r="D138" i="9"/>
  <c r="E138" i="9"/>
  <c r="F138" i="9"/>
  <c r="G138" i="9"/>
  <c r="H138" i="9"/>
  <c r="I138" i="9"/>
  <c r="J138" i="9"/>
  <c r="K138" i="9"/>
  <c r="L138" i="9"/>
  <c r="M138" i="9"/>
  <c r="N138" i="9"/>
  <c r="O138" i="9"/>
  <c r="D139" i="9"/>
  <c r="E139" i="9"/>
  <c r="F139" i="9"/>
  <c r="G139" i="9"/>
  <c r="H139" i="9"/>
  <c r="I139" i="9"/>
  <c r="J139" i="9"/>
  <c r="K139" i="9"/>
  <c r="L139" i="9"/>
  <c r="M139" i="9"/>
  <c r="N139" i="9"/>
  <c r="O139" i="9"/>
  <c r="D140" i="9"/>
  <c r="E140" i="9"/>
  <c r="F140" i="9"/>
  <c r="G140" i="9"/>
  <c r="H140" i="9"/>
  <c r="I140" i="9"/>
  <c r="J140" i="9"/>
  <c r="K140" i="9"/>
  <c r="L140" i="9"/>
  <c r="M140" i="9"/>
  <c r="N140" i="9"/>
  <c r="O140" i="9"/>
  <c r="D141" i="9"/>
  <c r="E141" i="9"/>
  <c r="F141" i="9"/>
  <c r="G141" i="9"/>
  <c r="H141" i="9"/>
  <c r="I141" i="9"/>
  <c r="J141" i="9"/>
  <c r="K141" i="9"/>
  <c r="L141" i="9"/>
  <c r="M141" i="9"/>
  <c r="N141" i="9"/>
  <c r="O141" i="9"/>
  <c r="D142" i="9"/>
  <c r="E142" i="9"/>
  <c r="F142" i="9"/>
  <c r="G142" i="9"/>
  <c r="H142" i="9"/>
  <c r="I142" i="9"/>
  <c r="J142" i="9"/>
  <c r="K142" i="9"/>
  <c r="L142" i="9"/>
  <c r="M142" i="9"/>
  <c r="N142" i="9"/>
  <c r="O142" i="9"/>
  <c r="D143" i="9"/>
  <c r="E143" i="9"/>
  <c r="F143" i="9"/>
  <c r="G143" i="9"/>
  <c r="H143" i="9"/>
  <c r="I143" i="9"/>
  <c r="J143" i="9"/>
  <c r="K143" i="9"/>
  <c r="L143" i="9"/>
  <c r="M143" i="9"/>
  <c r="N143" i="9"/>
  <c r="O143" i="9"/>
  <c r="D144" i="9"/>
  <c r="E144" i="9"/>
  <c r="F144" i="9"/>
  <c r="G144" i="9"/>
  <c r="H144" i="9"/>
  <c r="I144" i="9"/>
  <c r="J144" i="9"/>
  <c r="K144" i="9"/>
  <c r="L144" i="9"/>
  <c r="M144" i="9"/>
  <c r="N144" i="9"/>
  <c r="O144" i="9"/>
  <c r="D145" i="9"/>
  <c r="E145" i="9"/>
  <c r="F145" i="9"/>
  <c r="G145" i="9"/>
  <c r="H145" i="9"/>
  <c r="I145" i="9"/>
  <c r="J145" i="9"/>
  <c r="K145" i="9"/>
  <c r="L145" i="9"/>
  <c r="M145" i="9"/>
  <c r="N145" i="9"/>
  <c r="O145" i="9"/>
  <c r="D146" i="9"/>
  <c r="E146" i="9"/>
  <c r="F146" i="9"/>
  <c r="G146" i="9"/>
  <c r="H146" i="9"/>
  <c r="I146" i="9"/>
  <c r="J146" i="9"/>
  <c r="K146" i="9"/>
  <c r="L146" i="9"/>
  <c r="M146" i="9"/>
  <c r="N146" i="9"/>
  <c r="O146" i="9"/>
  <c r="D147" i="9"/>
  <c r="E147" i="9"/>
  <c r="F147" i="9"/>
  <c r="G147" i="9"/>
  <c r="H147" i="9"/>
  <c r="I147" i="9"/>
  <c r="J147" i="9"/>
  <c r="K147" i="9"/>
  <c r="L147" i="9"/>
  <c r="M147" i="9"/>
  <c r="N147" i="9"/>
  <c r="O147" i="9"/>
  <c r="D109" i="9"/>
  <c r="E109" i="9"/>
  <c r="F109" i="9"/>
  <c r="G109" i="9"/>
  <c r="H109" i="9"/>
  <c r="I109" i="9"/>
  <c r="J109" i="9"/>
  <c r="K109" i="9"/>
  <c r="L109" i="9"/>
  <c r="M109" i="9"/>
  <c r="N109" i="9"/>
  <c r="O109" i="9"/>
  <c r="D110" i="9"/>
  <c r="E110" i="9"/>
  <c r="F110" i="9"/>
  <c r="G110" i="9"/>
  <c r="H110" i="9"/>
  <c r="I110" i="9"/>
  <c r="J110" i="9"/>
  <c r="K110" i="9"/>
  <c r="L110" i="9"/>
  <c r="M110" i="9"/>
  <c r="N110" i="9"/>
  <c r="O110" i="9"/>
  <c r="D111" i="9"/>
  <c r="E111" i="9"/>
  <c r="F111" i="9"/>
  <c r="G111" i="9"/>
  <c r="H111" i="9"/>
  <c r="I111" i="9"/>
  <c r="J111" i="9"/>
  <c r="K111" i="9"/>
  <c r="L111" i="9"/>
  <c r="M111" i="9"/>
  <c r="N111" i="9"/>
  <c r="O111" i="9"/>
  <c r="D112" i="9"/>
  <c r="E112" i="9"/>
  <c r="F112" i="9"/>
  <c r="G112" i="9"/>
  <c r="H112" i="9"/>
  <c r="I112" i="9"/>
  <c r="J112" i="9"/>
  <c r="K112" i="9"/>
  <c r="L112" i="9"/>
  <c r="M112" i="9"/>
  <c r="N112" i="9"/>
  <c r="O112" i="9"/>
  <c r="D113" i="9"/>
  <c r="E113" i="9"/>
  <c r="F113" i="9"/>
  <c r="G113" i="9"/>
  <c r="H113" i="9"/>
  <c r="I113" i="9"/>
  <c r="J113" i="9"/>
  <c r="K113" i="9"/>
  <c r="L113" i="9"/>
  <c r="M113" i="9"/>
  <c r="N113" i="9"/>
  <c r="O113" i="9"/>
  <c r="D114" i="9"/>
  <c r="E114" i="9"/>
  <c r="F114" i="9"/>
  <c r="G114" i="9"/>
  <c r="H114" i="9"/>
  <c r="I114" i="9"/>
  <c r="J114" i="9"/>
  <c r="K114" i="9"/>
  <c r="L114" i="9"/>
  <c r="M114" i="9"/>
  <c r="N114" i="9"/>
  <c r="O114" i="9"/>
  <c r="D115" i="9"/>
  <c r="E115" i="9"/>
  <c r="F115" i="9"/>
  <c r="G115" i="9"/>
  <c r="H115" i="9"/>
  <c r="I115" i="9"/>
  <c r="J115" i="9"/>
  <c r="K115" i="9"/>
  <c r="L115" i="9"/>
  <c r="M115" i="9"/>
  <c r="N115" i="9"/>
  <c r="O115" i="9"/>
  <c r="D116" i="9"/>
  <c r="E116" i="9"/>
  <c r="F116" i="9"/>
  <c r="G116" i="9"/>
  <c r="H116" i="9"/>
  <c r="I116" i="9"/>
  <c r="J116" i="9"/>
  <c r="K116" i="9"/>
  <c r="L116" i="9"/>
  <c r="M116" i="9"/>
  <c r="N116" i="9"/>
  <c r="O116" i="9"/>
  <c r="D117" i="9"/>
  <c r="E117" i="9"/>
  <c r="F117" i="9"/>
  <c r="G117" i="9"/>
  <c r="H117" i="9"/>
  <c r="I117" i="9"/>
  <c r="J117" i="9"/>
  <c r="K117" i="9"/>
  <c r="L117" i="9"/>
  <c r="M117" i="9"/>
  <c r="N117" i="9"/>
  <c r="O117" i="9"/>
  <c r="D118" i="9"/>
  <c r="E118" i="9"/>
  <c r="F118" i="9"/>
  <c r="G118" i="9"/>
  <c r="H118" i="9"/>
  <c r="I118" i="9"/>
  <c r="J118" i="9"/>
  <c r="K118" i="9"/>
  <c r="L118" i="9"/>
  <c r="M118" i="9"/>
  <c r="N118" i="9"/>
  <c r="O118" i="9"/>
  <c r="D119" i="9"/>
  <c r="E119" i="9"/>
  <c r="F119" i="9"/>
  <c r="G119" i="9"/>
  <c r="H119" i="9"/>
  <c r="I119" i="9"/>
  <c r="J119" i="9"/>
  <c r="K119" i="9"/>
  <c r="L119" i="9"/>
  <c r="M119" i="9"/>
  <c r="N119" i="9"/>
  <c r="O119" i="9"/>
  <c r="D120" i="9"/>
  <c r="E120" i="9"/>
  <c r="F120" i="9"/>
  <c r="G120" i="9"/>
  <c r="H120" i="9"/>
  <c r="I120" i="9"/>
  <c r="J120" i="9"/>
  <c r="K120" i="9"/>
  <c r="L120" i="9"/>
  <c r="M120" i="9"/>
  <c r="N120" i="9"/>
  <c r="O120" i="9"/>
  <c r="D121" i="9"/>
  <c r="E121" i="9"/>
  <c r="F121" i="9"/>
  <c r="G121" i="9"/>
  <c r="H121" i="9"/>
  <c r="I121" i="9"/>
  <c r="J121" i="9"/>
  <c r="K121" i="9"/>
  <c r="L121" i="9"/>
  <c r="M121" i="9"/>
  <c r="N121" i="9"/>
  <c r="O121" i="9"/>
  <c r="D122" i="9"/>
  <c r="E122" i="9"/>
  <c r="F122" i="9"/>
  <c r="G122" i="9"/>
  <c r="H122" i="9"/>
  <c r="I122" i="9"/>
  <c r="J122" i="9"/>
  <c r="K122" i="9"/>
  <c r="L122" i="9"/>
  <c r="M122" i="9"/>
  <c r="N122" i="9"/>
  <c r="O122" i="9"/>
  <c r="D123" i="9"/>
  <c r="E123" i="9"/>
  <c r="F123" i="9"/>
  <c r="G123" i="9"/>
  <c r="H123" i="9"/>
  <c r="I123" i="9"/>
  <c r="J123" i="9"/>
  <c r="K123" i="9"/>
  <c r="L123" i="9"/>
  <c r="M123" i="9"/>
  <c r="N123" i="9"/>
  <c r="O123" i="9"/>
  <c r="D124" i="9"/>
  <c r="E124" i="9"/>
  <c r="F124" i="9"/>
  <c r="G124" i="9"/>
  <c r="H124" i="9"/>
  <c r="I124" i="9"/>
  <c r="J124" i="9"/>
  <c r="K124" i="9"/>
  <c r="L124" i="9"/>
  <c r="M124" i="9"/>
  <c r="N124" i="9"/>
  <c r="O124" i="9"/>
  <c r="D89" i="9"/>
  <c r="E89" i="9"/>
  <c r="F89" i="9"/>
  <c r="G89" i="9"/>
  <c r="H89" i="9"/>
  <c r="I89" i="9"/>
  <c r="J89" i="9"/>
  <c r="K89" i="9"/>
  <c r="L89" i="9"/>
  <c r="M89" i="9"/>
  <c r="N89" i="9"/>
  <c r="O89" i="9"/>
  <c r="D90" i="9"/>
  <c r="E90" i="9"/>
  <c r="F90" i="9"/>
  <c r="G90" i="9"/>
  <c r="H90" i="9"/>
  <c r="I90" i="9"/>
  <c r="J90" i="9"/>
  <c r="K90" i="9"/>
  <c r="L90" i="9"/>
  <c r="M90" i="9"/>
  <c r="N90" i="9"/>
  <c r="O90" i="9"/>
  <c r="D91" i="9"/>
  <c r="E91" i="9"/>
  <c r="F91" i="9"/>
  <c r="G91" i="9"/>
  <c r="H91" i="9"/>
  <c r="I91" i="9"/>
  <c r="J91" i="9"/>
  <c r="K91" i="9"/>
  <c r="L91" i="9"/>
  <c r="M91" i="9"/>
  <c r="N91" i="9"/>
  <c r="O91" i="9"/>
  <c r="D92" i="9"/>
  <c r="E92" i="9"/>
  <c r="F92" i="9"/>
  <c r="G92" i="9"/>
  <c r="H92" i="9"/>
  <c r="I92" i="9"/>
  <c r="J92" i="9"/>
  <c r="K92" i="9"/>
  <c r="L92" i="9"/>
  <c r="M92" i="9"/>
  <c r="N92" i="9"/>
  <c r="O92" i="9"/>
  <c r="D93" i="9"/>
  <c r="E93" i="9"/>
  <c r="F93" i="9"/>
  <c r="G93" i="9"/>
  <c r="H93" i="9"/>
  <c r="I93" i="9"/>
  <c r="J93" i="9"/>
  <c r="K93" i="9"/>
  <c r="L93" i="9"/>
  <c r="M93" i="9"/>
  <c r="N93" i="9"/>
  <c r="O93" i="9"/>
  <c r="D94" i="9"/>
  <c r="E94" i="9"/>
  <c r="F94" i="9"/>
  <c r="G94" i="9"/>
  <c r="H94" i="9"/>
  <c r="I94" i="9"/>
  <c r="J94" i="9"/>
  <c r="K94" i="9"/>
  <c r="L94" i="9"/>
  <c r="M94" i="9"/>
  <c r="N94" i="9"/>
  <c r="O94" i="9"/>
  <c r="D95" i="9"/>
  <c r="E95" i="9"/>
  <c r="F95" i="9"/>
  <c r="G95" i="9"/>
  <c r="H95" i="9"/>
  <c r="I95" i="9"/>
  <c r="J95" i="9"/>
  <c r="K95" i="9"/>
  <c r="L95" i="9"/>
  <c r="M95" i="9"/>
  <c r="N95" i="9"/>
  <c r="O95" i="9"/>
  <c r="D96" i="9"/>
  <c r="E96" i="9"/>
  <c r="F96" i="9"/>
  <c r="G96" i="9"/>
  <c r="H96" i="9"/>
  <c r="I96" i="9"/>
  <c r="J96" i="9"/>
  <c r="K96" i="9"/>
  <c r="L96" i="9"/>
  <c r="M96" i="9"/>
  <c r="N96" i="9"/>
  <c r="O96" i="9"/>
  <c r="D97" i="9"/>
  <c r="E97" i="9"/>
  <c r="F97" i="9"/>
  <c r="G97" i="9"/>
  <c r="H97" i="9"/>
  <c r="I97" i="9"/>
  <c r="J97" i="9"/>
  <c r="K97" i="9"/>
  <c r="L97" i="9"/>
  <c r="M97" i="9"/>
  <c r="N97" i="9"/>
  <c r="O97" i="9"/>
  <c r="D98" i="9"/>
  <c r="E98" i="9"/>
  <c r="F98" i="9"/>
  <c r="G98" i="9"/>
  <c r="H98" i="9"/>
  <c r="I98" i="9"/>
  <c r="J98" i="9"/>
  <c r="K98" i="9"/>
  <c r="L98" i="9"/>
  <c r="M98" i="9"/>
  <c r="N98" i="9"/>
  <c r="O98" i="9"/>
  <c r="D99" i="9"/>
  <c r="E99" i="9"/>
  <c r="F99" i="9"/>
  <c r="G99" i="9"/>
  <c r="H99" i="9"/>
  <c r="I99" i="9"/>
  <c r="J99" i="9"/>
  <c r="K99" i="9"/>
  <c r="L99" i="9"/>
  <c r="M99" i="9"/>
  <c r="N99" i="9"/>
  <c r="O99" i="9"/>
  <c r="D100" i="9"/>
  <c r="E100" i="9"/>
  <c r="F100" i="9"/>
  <c r="G100" i="9"/>
  <c r="H100" i="9"/>
  <c r="I100" i="9"/>
  <c r="J100" i="9"/>
  <c r="K100" i="9"/>
  <c r="L100" i="9"/>
  <c r="M100" i="9"/>
  <c r="N100" i="9"/>
  <c r="O100" i="9"/>
  <c r="D101" i="9"/>
  <c r="E101" i="9"/>
  <c r="F101" i="9"/>
  <c r="G101" i="9"/>
  <c r="H101" i="9"/>
  <c r="I101" i="9"/>
  <c r="J101" i="9"/>
  <c r="K101" i="9"/>
  <c r="L101" i="9"/>
  <c r="M101" i="9"/>
  <c r="N101" i="9"/>
  <c r="O101" i="9"/>
  <c r="D102" i="9"/>
  <c r="E102" i="9"/>
  <c r="F102" i="9"/>
  <c r="G102" i="9"/>
  <c r="H102" i="9"/>
  <c r="I102" i="9"/>
  <c r="J102" i="9"/>
  <c r="K102" i="9"/>
  <c r="L102" i="9"/>
  <c r="M102" i="9"/>
  <c r="N102" i="9"/>
  <c r="O102" i="9"/>
  <c r="D103" i="9"/>
  <c r="E103" i="9"/>
  <c r="F103" i="9"/>
  <c r="G103" i="9"/>
  <c r="H103" i="9"/>
  <c r="I103" i="9"/>
  <c r="J103" i="9"/>
  <c r="K103" i="9"/>
  <c r="L103" i="9"/>
  <c r="M103" i="9"/>
  <c r="N103" i="9"/>
  <c r="O103" i="9"/>
  <c r="D104" i="9"/>
  <c r="E104" i="9"/>
  <c r="F104" i="9"/>
  <c r="G104" i="9"/>
  <c r="H104" i="9"/>
  <c r="I104" i="9"/>
  <c r="J104" i="9"/>
  <c r="K104" i="9"/>
  <c r="L104" i="9"/>
  <c r="M104" i="9"/>
  <c r="N104" i="9"/>
  <c r="O104" i="9"/>
  <c r="D69" i="9"/>
  <c r="E69" i="9"/>
  <c r="F69" i="9"/>
  <c r="G69" i="9"/>
  <c r="H69" i="9"/>
  <c r="I69" i="9"/>
  <c r="J69" i="9"/>
  <c r="K69" i="9"/>
  <c r="L69" i="9"/>
  <c r="M69" i="9"/>
  <c r="N69" i="9"/>
  <c r="O69" i="9"/>
  <c r="D70" i="9"/>
  <c r="E70" i="9"/>
  <c r="F70" i="9"/>
  <c r="G70" i="9"/>
  <c r="H70" i="9"/>
  <c r="I70" i="9"/>
  <c r="J70" i="9"/>
  <c r="K70" i="9"/>
  <c r="L70" i="9"/>
  <c r="M70" i="9"/>
  <c r="N70" i="9"/>
  <c r="O70" i="9"/>
  <c r="D71" i="9"/>
  <c r="E71" i="9"/>
  <c r="F71" i="9"/>
  <c r="G71" i="9"/>
  <c r="H71" i="9"/>
  <c r="I71" i="9"/>
  <c r="J71" i="9"/>
  <c r="K71" i="9"/>
  <c r="L71" i="9"/>
  <c r="M71" i="9"/>
  <c r="N71" i="9"/>
  <c r="O71" i="9"/>
  <c r="D72" i="9"/>
  <c r="E72" i="9"/>
  <c r="F72" i="9"/>
  <c r="G72" i="9"/>
  <c r="H72" i="9"/>
  <c r="I72" i="9"/>
  <c r="J72" i="9"/>
  <c r="K72" i="9"/>
  <c r="L72" i="9"/>
  <c r="M72" i="9"/>
  <c r="N72" i="9"/>
  <c r="O72" i="9"/>
  <c r="D73" i="9"/>
  <c r="E73" i="9"/>
  <c r="F73" i="9"/>
  <c r="G73" i="9"/>
  <c r="H73" i="9"/>
  <c r="I73" i="9"/>
  <c r="J73" i="9"/>
  <c r="K73" i="9"/>
  <c r="L73" i="9"/>
  <c r="M73" i="9"/>
  <c r="N73" i="9"/>
  <c r="O73" i="9"/>
  <c r="D74" i="9"/>
  <c r="E74" i="9"/>
  <c r="F74" i="9"/>
  <c r="G74" i="9"/>
  <c r="H74" i="9"/>
  <c r="I74" i="9"/>
  <c r="J74" i="9"/>
  <c r="K74" i="9"/>
  <c r="L74" i="9"/>
  <c r="M74" i="9"/>
  <c r="N74" i="9"/>
  <c r="O74" i="9"/>
  <c r="D75" i="9"/>
  <c r="E75" i="9"/>
  <c r="F75" i="9"/>
  <c r="G75" i="9"/>
  <c r="H75" i="9"/>
  <c r="I75" i="9"/>
  <c r="J75" i="9"/>
  <c r="K75" i="9"/>
  <c r="L75" i="9"/>
  <c r="M75" i="9"/>
  <c r="N75" i="9"/>
  <c r="O75" i="9"/>
  <c r="D76" i="9"/>
  <c r="E76" i="9"/>
  <c r="F76" i="9"/>
  <c r="G76" i="9"/>
  <c r="H76" i="9"/>
  <c r="I76" i="9"/>
  <c r="J76" i="9"/>
  <c r="K76" i="9"/>
  <c r="L76" i="9"/>
  <c r="M76" i="9"/>
  <c r="N76" i="9"/>
  <c r="O76" i="9"/>
  <c r="D77" i="9"/>
  <c r="E77" i="9"/>
  <c r="F77" i="9"/>
  <c r="G77" i="9"/>
  <c r="H77" i="9"/>
  <c r="I77" i="9"/>
  <c r="J77" i="9"/>
  <c r="K77" i="9"/>
  <c r="L77" i="9"/>
  <c r="M77" i="9"/>
  <c r="N77" i="9"/>
  <c r="O77" i="9"/>
  <c r="D78" i="9"/>
  <c r="E78" i="9"/>
  <c r="F78" i="9"/>
  <c r="G78" i="9"/>
  <c r="H78" i="9"/>
  <c r="I78" i="9"/>
  <c r="J78" i="9"/>
  <c r="K78" i="9"/>
  <c r="L78" i="9"/>
  <c r="M78" i="9"/>
  <c r="N78" i="9"/>
  <c r="O78" i="9"/>
  <c r="D79" i="9"/>
  <c r="E79" i="9"/>
  <c r="F79" i="9"/>
  <c r="G79" i="9"/>
  <c r="H79" i="9"/>
  <c r="I79" i="9"/>
  <c r="J79" i="9"/>
  <c r="K79" i="9"/>
  <c r="L79" i="9"/>
  <c r="M79" i="9"/>
  <c r="N79" i="9"/>
  <c r="O79" i="9"/>
  <c r="D80" i="9"/>
  <c r="E80" i="9"/>
  <c r="F80" i="9"/>
  <c r="G80" i="9"/>
  <c r="H80" i="9"/>
  <c r="I80" i="9"/>
  <c r="J80" i="9"/>
  <c r="K80" i="9"/>
  <c r="L80" i="9"/>
  <c r="M80" i="9"/>
  <c r="N80" i="9"/>
  <c r="O80" i="9"/>
  <c r="D81" i="9"/>
  <c r="E81" i="9"/>
  <c r="F81" i="9"/>
  <c r="G81" i="9"/>
  <c r="H81" i="9"/>
  <c r="I81" i="9"/>
  <c r="J81" i="9"/>
  <c r="K81" i="9"/>
  <c r="L81" i="9"/>
  <c r="M81" i="9"/>
  <c r="N81" i="9"/>
  <c r="O81" i="9"/>
  <c r="D82" i="9"/>
  <c r="E82" i="9"/>
  <c r="F82" i="9"/>
  <c r="G82" i="9"/>
  <c r="H82" i="9"/>
  <c r="I82" i="9"/>
  <c r="J82" i="9"/>
  <c r="K82" i="9"/>
  <c r="L82" i="9"/>
  <c r="M82" i="9"/>
  <c r="N82" i="9"/>
  <c r="O82" i="9"/>
  <c r="D83" i="9"/>
  <c r="E83" i="9"/>
  <c r="F83" i="9"/>
  <c r="G83" i="9"/>
  <c r="H83" i="9"/>
  <c r="I83" i="9"/>
  <c r="J83" i="9"/>
  <c r="K83" i="9"/>
  <c r="L83" i="9"/>
  <c r="M83" i="9"/>
  <c r="N83" i="9"/>
  <c r="O83" i="9"/>
  <c r="D84" i="9"/>
  <c r="E84" i="9"/>
  <c r="F84" i="9"/>
  <c r="G84" i="9"/>
  <c r="H84" i="9"/>
  <c r="I84" i="9"/>
  <c r="J84" i="9"/>
  <c r="K84" i="9"/>
  <c r="L84" i="9"/>
  <c r="M84" i="9"/>
  <c r="N84" i="9"/>
  <c r="O84" i="9"/>
  <c r="D46" i="9"/>
  <c r="E46" i="9"/>
  <c r="F46" i="9"/>
  <c r="G46" i="9"/>
  <c r="H46" i="9"/>
  <c r="I46" i="9"/>
  <c r="J46" i="9"/>
  <c r="K46" i="9"/>
  <c r="L46" i="9"/>
  <c r="M46" i="9"/>
  <c r="N46" i="9"/>
  <c r="O46" i="9"/>
  <c r="D47" i="9"/>
  <c r="E47" i="9"/>
  <c r="F47" i="9"/>
  <c r="G47" i="9"/>
  <c r="H47" i="9"/>
  <c r="I47" i="9"/>
  <c r="J47" i="9"/>
  <c r="K47" i="9"/>
  <c r="L47" i="9"/>
  <c r="M47" i="9"/>
  <c r="N47" i="9"/>
  <c r="O47" i="9"/>
  <c r="D48" i="9"/>
  <c r="E48" i="9"/>
  <c r="F48" i="9"/>
  <c r="G48" i="9"/>
  <c r="H48" i="9"/>
  <c r="I48" i="9"/>
  <c r="J48" i="9"/>
  <c r="K48" i="9"/>
  <c r="L48" i="9"/>
  <c r="M48" i="9"/>
  <c r="N48" i="9"/>
  <c r="O48" i="9"/>
  <c r="D49" i="9"/>
  <c r="E49" i="9"/>
  <c r="F49" i="9"/>
  <c r="G49" i="9"/>
  <c r="H49" i="9"/>
  <c r="I49" i="9"/>
  <c r="J49" i="9"/>
  <c r="K49" i="9"/>
  <c r="L49" i="9"/>
  <c r="M49" i="9"/>
  <c r="N49" i="9"/>
  <c r="O49" i="9"/>
  <c r="D50" i="9"/>
  <c r="E50" i="9"/>
  <c r="F50" i="9"/>
  <c r="G50" i="9"/>
  <c r="H50" i="9"/>
  <c r="I50" i="9"/>
  <c r="J50" i="9"/>
  <c r="K50" i="9"/>
  <c r="L50" i="9"/>
  <c r="M50" i="9"/>
  <c r="N50" i="9"/>
  <c r="O50" i="9"/>
  <c r="D51" i="9"/>
  <c r="E51" i="9"/>
  <c r="F51" i="9"/>
  <c r="G51" i="9"/>
  <c r="H51" i="9"/>
  <c r="I51" i="9"/>
  <c r="J51" i="9"/>
  <c r="K51" i="9"/>
  <c r="L51" i="9"/>
  <c r="M51" i="9"/>
  <c r="N51" i="9"/>
  <c r="O51" i="9"/>
  <c r="D52" i="9"/>
  <c r="E52" i="9"/>
  <c r="F52" i="9"/>
  <c r="G52" i="9"/>
  <c r="H52" i="9"/>
  <c r="I52" i="9"/>
  <c r="J52" i="9"/>
  <c r="K52" i="9"/>
  <c r="L52" i="9"/>
  <c r="M52" i="9"/>
  <c r="N52" i="9"/>
  <c r="O52" i="9"/>
  <c r="D53" i="9"/>
  <c r="E53" i="9"/>
  <c r="F53" i="9"/>
  <c r="G53" i="9"/>
  <c r="H53" i="9"/>
  <c r="I53" i="9"/>
  <c r="J53" i="9"/>
  <c r="K53" i="9"/>
  <c r="L53" i="9"/>
  <c r="M53" i="9"/>
  <c r="N53" i="9"/>
  <c r="O53" i="9"/>
  <c r="D54" i="9"/>
  <c r="E54" i="9"/>
  <c r="F54" i="9"/>
  <c r="G54" i="9"/>
  <c r="H54" i="9"/>
  <c r="I54" i="9"/>
  <c r="J54" i="9"/>
  <c r="K54" i="9"/>
  <c r="L54" i="9"/>
  <c r="M54" i="9"/>
  <c r="N54" i="9"/>
  <c r="O54" i="9"/>
  <c r="D55" i="9"/>
  <c r="E55" i="9"/>
  <c r="F55" i="9"/>
  <c r="G55" i="9"/>
  <c r="H55" i="9"/>
  <c r="I55" i="9"/>
  <c r="J55" i="9"/>
  <c r="K55" i="9"/>
  <c r="L55" i="9"/>
  <c r="M55" i="9"/>
  <c r="N55" i="9"/>
  <c r="O55" i="9"/>
  <c r="D56" i="9"/>
  <c r="E56" i="9"/>
  <c r="F56" i="9"/>
  <c r="G56" i="9"/>
  <c r="H56" i="9"/>
  <c r="I56" i="9"/>
  <c r="J56" i="9"/>
  <c r="K56" i="9"/>
  <c r="L56" i="9"/>
  <c r="M56" i="9"/>
  <c r="N56" i="9"/>
  <c r="O56" i="9"/>
  <c r="D57" i="9"/>
  <c r="E57" i="9"/>
  <c r="F57" i="9"/>
  <c r="G57" i="9"/>
  <c r="H57" i="9"/>
  <c r="I57" i="9"/>
  <c r="J57" i="9"/>
  <c r="K57" i="9"/>
  <c r="L57" i="9"/>
  <c r="M57" i="9"/>
  <c r="N57" i="9"/>
  <c r="O57" i="9"/>
  <c r="D58" i="9"/>
  <c r="E58" i="9"/>
  <c r="F58" i="9"/>
  <c r="G58" i="9"/>
  <c r="H58" i="9"/>
  <c r="I58" i="9"/>
  <c r="J58" i="9"/>
  <c r="K58" i="9"/>
  <c r="L58" i="9"/>
  <c r="M58" i="9"/>
  <c r="N58" i="9"/>
  <c r="O58" i="9"/>
  <c r="D59" i="9"/>
  <c r="E59" i="9"/>
  <c r="F59" i="9"/>
  <c r="G59" i="9"/>
  <c r="H59" i="9"/>
  <c r="I59" i="9"/>
  <c r="J59" i="9"/>
  <c r="K59" i="9"/>
  <c r="L59" i="9"/>
  <c r="M59" i="9"/>
  <c r="N59" i="9"/>
  <c r="O59" i="9"/>
  <c r="D60" i="9"/>
  <c r="E60" i="9"/>
  <c r="F60" i="9"/>
  <c r="G60" i="9"/>
  <c r="H60" i="9"/>
  <c r="I60" i="9"/>
  <c r="J60" i="9"/>
  <c r="K60" i="9"/>
  <c r="L60" i="9"/>
  <c r="M60" i="9"/>
  <c r="N60" i="9"/>
  <c r="O60" i="9"/>
  <c r="D61" i="9"/>
  <c r="E61" i="9"/>
  <c r="F61" i="9"/>
  <c r="G61" i="9"/>
  <c r="H61" i="9"/>
  <c r="I61" i="9"/>
  <c r="J61" i="9"/>
  <c r="K61" i="9"/>
  <c r="L61" i="9"/>
  <c r="M61" i="9"/>
  <c r="N61" i="9"/>
  <c r="O61" i="9"/>
  <c r="D26" i="9"/>
  <c r="E26" i="9"/>
  <c r="F26" i="9"/>
  <c r="G26" i="9"/>
  <c r="H26" i="9"/>
  <c r="I26" i="9"/>
  <c r="J26" i="9"/>
  <c r="K26" i="9"/>
  <c r="L26" i="9"/>
  <c r="M26" i="9"/>
  <c r="N26" i="9"/>
  <c r="O26" i="9"/>
  <c r="D27" i="9"/>
  <c r="E27" i="9"/>
  <c r="F27" i="9"/>
  <c r="G27" i="9"/>
  <c r="H27" i="9"/>
  <c r="I27" i="9"/>
  <c r="J27" i="9"/>
  <c r="K27" i="9"/>
  <c r="L27" i="9"/>
  <c r="M27" i="9"/>
  <c r="N27" i="9"/>
  <c r="O27" i="9"/>
  <c r="D28" i="9"/>
  <c r="E28" i="9"/>
  <c r="F28" i="9"/>
  <c r="G28" i="9"/>
  <c r="H28" i="9"/>
  <c r="I28" i="9"/>
  <c r="J28" i="9"/>
  <c r="K28" i="9"/>
  <c r="L28" i="9"/>
  <c r="M28" i="9"/>
  <c r="N28" i="9"/>
  <c r="O28" i="9"/>
  <c r="D29" i="9"/>
  <c r="E29" i="9"/>
  <c r="F29" i="9"/>
  <c r="G29" i="9"/>
  <c r="H29" i="9"/>
  <c r="I29" i="9"/>
  <c r="J29" i="9"/>
  <c r="K29" i="9"/>
  <c r="L29" i="9"/>
  <c r="M29" i="9"/>
  <c r="N29" i="9"/>
  <c r="O29" i="9"/>
  <c r="D30" i="9"/>
  <c r="E30" i="9"/>
  <c r="F30" i="9"/>
  <c r="G30" i="9"/>
  <c r="H30" i="9"/>
  <c r="I30" i="9"/>
  <c r="J30" i="9"/>
  <c r="K30" i="9"/>
  <c r="L30" i="9"/>
  <c r="M30" i="9"/>
  <c r="N30" i="9"/>
  <c r="O30" i="9"/>
  <c r="D31" i="9"/>
  <c r="E31" i="9"/>
  <c r="F31" i="9"/>
  <c r="G31" i="9"/>
  <c r="H31" i="9"/>
  <c r="I31" i="9"/>
  <c r="J31" i="9"/>
  <c r="K31" i="9"/>
  <c r="L31" i="9"/>
  <c r="M31" i="9"/>
  <c r="N31" i="9"/>
  <c r="O31" i="9"/>
  <c r="D32" i="9"/>
  <c r="E32" i="9"/>
  <c r="F32" i="9"/>
  <c r="G32" i="9"/>
  <c r="H32" i="9"/>
  <c r="I32" i="9"/>
  <c r="J32" i="9"/>
  <c r="K32" i="9"/>
  <c r="L32" i="9"/>
  <c r="M32" i="9"/>
  <c r="N32" i="9"/>
  <c r="O32" i="9"/>
  <c r="D33" i="9"/>
  <c r="E33" i="9"/>
  <c r="F33" i="9"/>
  <c r="G33" i="9"/>
  <c r="H33" i="9"/>
  <c r="I33" i="9"/>
  <c r="J33" i="9"/>
  <c r="K33" i="9"/>
  <c r="L33" i="9"/>
  <c r="M33" i="9"/>
  <c r="N33" i="9"/>
  <c r="O33" i="9"/>
  <c r="D34" i="9"/>
  <c r="E34" i="9"/>
  <c r="F34" i="9"/>
  <c r="G34" i="9"/>
  <c r="H34" i="9"/>
  <c r="I34" i="9"/>
  <c r="J34" i="9"/>
  <c r="K34" i="9"/>
  <c r="L34" i="9"/>
  <c r="M34" i="9"/>
  <c r="N34" i="9"/>
  <c r="O34" i="9"/>
  <c r="D35" i="9"/>
  <c r="E35" i="9"/>
  <c r="F35" i="9"/>
  <c r="G35" i="9"/>
  <c r="H35" i="9"/>
  <c r="I35" i="9"/>
  <c r="J35" i="9"/>
  <c r="K35" i="9"/>
  <c r="L35" i="9"/>
  <c r="M35" i="9"/>
  <c r="N35" i="9"/>
  <c r="O35" i="9"/>
  <c r="D36" i="9"/>
  <c r="E36" i="9"/>
  <c r="F36" i="9"/>
  <c r="G36" i="9"/>
  <c r="H36" i="9"/>
  <c r="I36" i="9"/>
  <c r="J36" i="9"/>
  <c r="K36" i="9"/>
  <c r="L36" i="9"/>
  <c r="M36" i="9"/>
  <c r="N36" i="9"/>
  <c r="O36" i="9"/>
  <c r="D37" i="9"/>
  <c r="E37" i="9"/>
  <c r="F37" i="9"/>
  <c r="G37" i="9"/>
  <c r="H37" i="9"/>
  <c r="I37" i="9"/>
  <c r="J37" i="9"/>
  <c r="K37" i="9"/>
  <c r="L37" i="9"/>
  <c r="M37" i="9"/>
  <c r="N37" i="9"/>
  <c r="O37" i="9"/>
  <c r="D38" i="9"/>
  <c r="E38" i="9"/>
  <c r="F38" i="9"/>
  <c r="G38" i="9"/>
  <c r="H38" i="9"/>
  <c r="I38" i="9"/>
  <c r="J38" i="9"/>
  <c r="K38" i="9"/>
  <c r="L38" i="9"/>
  <c r="M38" i="9"/>
  <c r="N38" i="9"/>
  <c r="O38" i="9"/>
  <c r="D39" i="9"/>
  <c r="E39" i="9"/>
  <c r="F39" i="9"/>
  <c r="G39" i="9"/>
  <c r="H39" i="9"/>
  <c r="I39" i="9"/>
  <c r="J39" i="9"/>
  <c r="K39" i="9"/>
  <c r="L39" i="9"/>
  <c r="M39" i="9"/>
  <c r="N39" i="9"/>
  <c r="O39" i="9"/>
  <c r="D40" i="9"/>
  <c r="E40" i="9"/>
  <c r="F40" i="9"/>
  <c r="G40" i="9"/>
  <c r="H40" i="9"/>
  <c r="I40" i="9"/>
  <c r="J40" i="9"/>
  <c r="K40" i="9"/>
  <c r="L40" i="9"/>
  <c r="M40" i="9"/>
  <c r="N40" i="9"/>
  <c r="O40" i="9"/>
  <c r="D41" i="9"/>
  <c r="E41" i="9"/>
  <c r="F41" i="9"/>
  <c r="G41" i="9"/>
  <c r="H41" i="9"/>
  <c r="I41" i="9"/>
  <c r="J41" i="9"/>
  <c r="K41" i="9"/>
  <c r="L41" i="9"/>
  <c r="M41" i="9"/>
  <c r="N41" i="9"/>
  <c r="O41" i="9"/>
  <c r="D6" i="9"/>
  <c r="E6" i="9"/>
  <c r="F6" i="9"/>
  <c r="G6" i="9"/>
  <c r="H6" i="9"/>
  <c r="I6" i="9"/>
  <c r="J6" i="9"/>
  <c r="K6" i="9"/>
  <c r="L6" i="9"/>
  <c r="M6" i="9"/>
  <c r="N6" i="9"/>
  <c r="O6" i="9"/>
  <c r="D7" i="9"/>
  <c r="E7" i="9"/>
  <c r="F7" i="9"/>
  <c r="G7" i="9"/>
  <c r="H7" i="9"/>
  <c r="I7" i="9"/>
  <c r="J7" i="9"/>
  <c r="K7" i="9"/>
  <c r="L7" i="9"/>
  <c r="M7" i="9"/>
  <c r="N7" i="9"/>
  <c r="O7" i="9"/>
  <c r="D8" i="9"/>
  <c r="E8" i="9"/>
  <c r="F8" i="9"/>
  <c r="G8" i="9"/>
  <c r="H8" i="9"/>
  <c r="I8" i="9"/>
  <c r="J8" i="9"/>
  <c r="K8" i="9"/>
  <c r="L8" i="9"/>
  <c r="M8" i="9"/>
  <c r="N8" i="9"/>
  <c r="O8" i="9"/>
  <c r="D9" i="9"/>
  <c r="E9" i="9"/>
  <c r="F9" i="9"/>
  <c r="G9" i="9"/>
  <c r="H9" i="9"/>
  <c r="I9" i="9"/>
  <c r="J9" i="9"/>
  <c r="K9" i="9"/>
  <c r="L9" i="9"/>
  <c r="M9" i="9"/>
  <c r="N9" i="9"/>
  <c r="O9" i="9"/>
  <c r="D10" i="9"/>
  <c r="E10" i="9"/>
  <c r="F10" i="9"/>
  <c r="G10" i="9"/>
  <c r="H10" i="9"/>
  <c r="I10" i="9"/>
  <c r="J10" i="9"/>
  <c r="K10" i="9"/>
  <c r="L10" i="9"/>
  <c r="M10" i="9"/>
  <c r="N10" i="9"/>
  <c r="O10" i="9"/>
  <c r="D11" i="9"/>
  <c r="E11" i="9"/>
  <c r="F11" i="9"/>
  <c r="G11" i="9"/>
  <c r="H11" i="9"/>
  <c r="I11" i="9"/>
  <c r="J11" i="9"/>
  <c r="K11" i="9"/>
  <c r="L11" i="9"/>
  <c r="M11" i="9"/>
  <c r="N11" i="9"/>
  <c r="O11" i="9"/>
  <c r="D12" i="9"/>
  <c r="E12" i="9"/>
  <c r="F12" i="9"/>
  <c r="G12" i="9"/>
  <c r="H12" i="9"/>
  <c r="I12" i="9"/>
  <c r="J12" i="9"/>
  <c r="K12" i="9"/>
  <c r="L12" i="9"/>
  <c r="M12" i="9"/>
  <c r="N12" i="9"/>
  <c r="O12" i="9"/>
  <c r="D13" i="9"/>
  <c r="E13" i="9"/>
  <c r="F13" i="9"/>
  <c r="G13" i="9"/>
  <c r="H13" i="9"/>
  <c r="I13" i="9"/>
  <c r="J13" i="9"/>
  <c r="K13" i="9"/>
  <c r="L13" i="9"/>
  <c r="M13" i="9"/>
  <c r="N13" i="9"/>
  <c r="O13" i="9"/>
  <c r="D14" i="9"/>
  <c r="E14" i="9"/>
  <c r="F14" i="9"/>
  <c r="G14" i="9"/>
  <c r="H14" i="9"/>
  <c r="I14" i="9"/>
  <c r="J14" i="9"/>
  <c r="K14" i="9"/>
  <c r="L14" i="9"/>
  <c r="M14" i="9"/>
  <c r="N14" i="9"/>
  <c r="O14" i="9"/>
  <c r="D15" i="9"/>
  <c r="E15" i="9"/>
  <c r="F15" i="9"/>
  <c r="G15" i="9"/>
  <c r="H15" i="9"/>
  <c r="I15" i="9"/>
  <c r="J15" i="9"/>
  <c r="K15" i="9"/>
  <c r="L15" i="9"/>
  <c r="M15" i="9"/>
  <c r="N15" i="9"/>
  <c r="O15" i="9"/>
  <c r="D16" i="9"/>
  <c r="E16" i="9"/>
  <c r="F16" i="9"/>
  <c r="G16" i="9"/>
  <c r="H16" i="9"/>
  <c r="I16" i="9"/>
  <c r="J16" i="9"/>
  <c r="K16" i="9"/>
  <c r="L16" i="9"/>
  <c r="M16" i="9"/>
  <c r="N16" i="9"/>
  <c r="O16" i="9"/>
  <c r="D17" i="9"/>
  <c r="E17" i="9"/>
  <c r="F17" i="9"/>
  <c r="G17" i="9"/>
  <c r="H17" i="9"/>
  <c r="I17" i="9"/>
  <c r="J17" i="9"/>
  <c r="K17" i="9"/>
  <c r="L17" i="9"/>
  <c r="M17" i="9"/>
  <c r="N17" i="9"/>
  <c r="O17" i="9"/>
  <c r="D18" i="9"/>
  <c r="E18" i="9"/>
  <c r="F18" i="9"/>
  <c r="G18" i="9"/>
  <c r="H18" i="9"/>
  <c r="I18" i="9"/>
  <c r="J18" i="9"/>
  <c r="K18" i="9"/>
  <c r="L18" i="9"/>
  <c r="M18" i="9"/>
  <c r="N18" i="9"/>
  <c r="O18" i="9"/>
  <c r="D19" i="9"/>
  <c r="E19" i="9"/>
  <c r="F19" i="9"/>
  <c r="G19" i="9"/>
  <c r="H19" i="9"/>
  <c r="I19" i="9"/>
  <c r="J19" i="9"/>
  <c r="K19" i="9"/>
  <c r="L19" i="9"/>
  <c r="M19" i="9"/>
  <c r="N19" i="9"/>
  <c r="O19" i="9"/>
  <c r="D20" i="9"/>
  <c r="E20" i="9"/>
  <c r="F20" i="9"/>
  <c r="G20" i="9"/>
  <c r="H20" i="9"/>
  <c r="I20" i="9"/>
  <c r="J20" i="9"/>
  <c r="K20" i="9"/>
  <c r="L20" i="9"/>
  <c r="M20" i="9"/>
  <c r="N20" i="9"/>
  <c r="O20" i="9"/>
  <c r="D21" i="9"/>
  <c r="E21" i="9"/>
  <c r="F21" i="9"/>
  <c r="G21" i="9"/>
  <c r="H21" i="9"/>
  <c r="I21" i="9"/>
  <c r="J21" i="9"/>
  <c r="K21" i="9"/>
  <c r="L21" i="9"/>
  <c r="M21" i="9"/>
  <c r="N21" i="9"/>
  <c r="O21" i="9"/>
  <c r="T298" i="4"/>
  <c r="U298" i="4"/>
  <c r="T299" i="4"/>
  <c r="U299" i="4"/>
  <c r="T300" i="4"/>
  <c r="U300" i="4"/>
  <c r="T301" i="4"/>
  <c r="U301" i="4"/>
  <c r="T302" i="4"/>
  <c r="U302" i="4"/>
  <c r="T303" i="4"/>
  <c r="U303" i="4"/>
  <c r="T304" i="4"/>
  <c r="U304" i="4"/>
  <c r="T305" i="4"/>
  <c r="U305" i="4"/>
  <c r="T306" i="4"/>
  <c r="U306" i="4"/>
  <c r="T307" i="4"/>
  <c r="U307" i="4"/>
  <c r="T308" i="4"/>
  <c r="U308" i="4"/>
  <c r="T309" i="4"/>
  <c r="U309" i="4"/>
  <c r="T310" i="4"/>
  <c r="U310" i="4"/>
  <c r="T311" i="4"/>
  <c r="U311" i="4"/>
  <c r="T312" i="4"/>
  <c r="U312" i="4"/>
  <c r="T313" i="4"/>
  <c r="U313" i="4"/>
  <c r="T278" i="4"/>
  <c r="U278" i="4"/>
  <c r="V278" i="4"/>
  <c r="W278" i="4"/>
  <c r="X278" i="4"/>
  <c r="Y278" i="4"/>
  <c r="Z278" i="4"/>
  <c r="AA278" i="4"/>
  <c r="AB278" i="4"/>
  <c r="AC278" i="4"/>
  <c r="AD278" i="4"/>
  <c r="AE278" i="4"/>
  <c r="T279" i="4"/>
  <c r="U279" i="4"/>
  <c r="V279" i="4"/>
  <c r="W279" i="4"/>
  <c r="X279" i="4"/>
  <c r="Y279" i="4"/>
  <c r="Z279" i="4"/>
  <c r="AA279" i="4"/>
  <c r="AB279" i="4"/>
  <c r="AC279" i="4"/>
  <c r="AD279" i="4"/>
  <c r="AE279" i="4"/>
  <c r="T280" i="4"/>
  <c r="U280" i="4"/>
  <c r="V280" i="4"/>
  <c r="W280" i="4"/>
  <c r="X280" i="4"/>
  <c r="Y280" i="4"/>
  <c r="Z280" i="4"/>
  <c r="AA280" i="4"/>
  <c r="AB280" i="4"/>
  <c r="AC280" i="4"/>
  <c r="AD280" i="4"/>
  <c r="AE280" i="4"/>
  <c r="T281" i="4"/>
  <c r="U281" i="4"/>
  <c r="V281" i="4"/>
  <c r="W281" i="4"/>
  <c r="X281" i="4"/>
  <c r="Y281" i="4"/>
  <c r="Z281" i="4"/>
  <c r="AA281" i="4"/>
  <c r="AB281" i="4"/>
  <c r="AC281" i="4"/>
  <c r="AD281" i="4"/>
  <c r="AE281" i="4"/>
  <c r="T282" i="4"/>
  <c r="U282" i="4"/>
  <c r="V282" i="4"/>
  <c r="W282" i="4"/>
  <c r="X282" i="4"/>
  <c r="Y282" i="4"/>
  <c r="Z282" i="4"/>
  <c r="AA282" i="4"/>
  <c r="AB282" i="4"/>
  <c r="AC282" i="4"/>
  <c r="AD282" i="4"/>
  <c r="AE282" i="4"/>
  <c r="T283" i="4"/>
  <c r="U283" i="4"/>
  <c r="V283" i="4"/>
  <c r="W283" i="4"/>
  <c r="X283" i="4"/>
  <c r="Y283" i="4"/>
  <c r="Z283" i="4"/>
  <c r="AA283" i="4"/>
  <c r="AB283" i="4"/>
  <c r="AC283" i="4"/>
  <c r="AD283" i="4"/>
  <c r="AE283" i="4"/>
  <c r="T284" i="4"/>
  <c r="U284" i="4"/>
  <c r="V284" i="4"/>
  <c r="W284" i="4"/>
  <c r="X284" i="4"/>
  <c r="Y284" i="4"/>
  <c r="Z284" i="4"/>
  <c r="AA284" i="4"/>
  <c r="AB284" i="4"/>
  <c r="AC284" i="4"/>
  <c r="AD284" i="4"/>
  <c r="AE284" i="4"/>
  <c r="T285" i="4"/>
  <c r="U285" i="4"/>
  <c r="V285" i="4"/>
  <c r="W285" i="4"/>
  <c r="X285" i="4"/>
  <c r="Y285" i="4"/>
  <c r="Z285" i="4"/>
  <c r="AA285" i="4"/>
  <c r="AB285" i="4"/>
  <c r="AC285" i="4"/>
  <c r="AD285" i="4"/>
  <c r="AE285" i="4"/>
  <c r="T286" i="4"/>
  <c r="U286" i="4"/>
  <c r="V286" i="4"/>
  <c r="W286" i="4"/>
  <c r="X286" i="4"/>
  <c r="Y286" i="4"/>
  <c r="Z286" i="4"/>
  <c r="AA286" i="4"/>
  <c r="AB286" i="4"/>
  <c r="AC286" i="4"/>
  <c r="AD286" i="4"/>
  <c r="AE286" i="4"/>
  <c r="T287" i="4"/>
  <c r="U287" i="4"/>
  <c r="V287" i="4"/>
  <c r="W287" i="4"/>
  <c r="X287" i="4"/>
  <c r="Y287" i="4"/>
  <c r="Z287" i="4"/>
  <c r="AA287" i="4"/>
  <c r="AB287" i="4"/>
  <c r="AC287" i="4"/>
  <c r="AD287" i="4"/>
  <c r="AE287" i="4"/>
  <c r="T288" i="4"/>
  <c r="U288" i="4"/>
  <c r="V288" i="4"/>
  <c r="W288" i="4"/>
  <c r="X288" i="4"/>
  <c r="Y288" i="4"/>
  <c r="Z288" i="4"/>
  <c r="AA288" i="4"/>
  <c r="AB288" i="4"/>
  <c r="AC288" i="4"/>
  <c r="AD288" i="4"/>
  <c r="AE288" i="4"/>
  <c r="T289" i="4"/>
  <c r="U289" i="4"/>
  <c r="V289" i="4"/>
  <c r="W289" i="4"/>
  <c r="X289" i="4"/>
  <c r="Y289" i="4"/>
  <c r="Z289" i="4"/>
  <c r="AA289" i="4"/>
  <c r="AB289" i="4"/>
  <c r="AC289" i="4"/>
  <c r="AD289" i="4"/>
  <c r="AE289" i="4"/>
  <c r="T290" i="4"/>
  <c r="U290" i="4"/>
  <c r="V290" i="4"/>
  <c r="W290" i="4"/>
  <c r="X290" i="4"/>
  <c r="Y290" i="4"/>
  <c r="Z290" i="4"/>
  <c r="AA290" i="4"/>
  <c r="AB290" i="4"/>
  <c r="AC290" i="4"/>
  <c r="AD290" i="4"/>
  <c r="AE290" i="4"/>
  <c r="T291" i="4"/>
  <c r="U291" i="4"/>
  <c r="V291" i="4"/>
  <c r="W291" i="4"/>
  <c r="X291" i="4"/>
  <c r="Y291" i="4"/>
  <c r="Z291" i="4"/>
  <c r="AA291" i="4"/>
  <c r="AB291" i="4"/>
  <c r="AC291" i="4"/>
  <c r="AD291" i="4"/>
  <c r="AE291" i="4"/>
  <c r="T292" i="4"/>
  <c r="U292" i="4"/>
  <c r="V292" i="4"/>
  <c r="W292" i="4"/>
  <c r="X292" i="4"/>
  <c r="Y292" i="4"/>
  <c r="Z292" i="4"/>
  <c r="AA292" i="4"/>
  <c r="AB292" i="4"/>
  <c r="AC292" i="4"/>
  <c r="AD292" i="4"/>
  <c r="AE292" i="4"/>
  <c r="T293" i="4"/>
  <c r="U293" i="4"/>
  <c r="V293" i="4"/>
  <c r="W293" i="4"/>
  <c r="X293" i="4"/>
  <c r="Y293" i="4"/>
  <c r="Z293" i="4"/>
  <c r="AA293" i="4"/>
  <c r="AB293" i="4"/>
  <c r="AC293" i="4"/>
  <c r="AD293" i="4"/>
  <c r="AE293" i="4"/>
  <c r="T258" i="4"/>
  <c r="U258" i="4"/>
  <c r="V258" i="4"/>
  <c r="W258" i="4"/>
  <c r="X258" i="4"/>
  <c r="Y258" i="4"/>
  <c r="Z258" i="4"/>
  <c r="AA258" i="4"/>
  <c r="AB258" i="4"/>
  <c r="AC258" i="4"/>
  <c r="AD258" i="4"/>
  <c r="AE258" i="4"/>
  <c r="T259" i="4"/>
  <c r="U259" i="4"/>
  <c r="V259" i="4"/>
  <c r="W259" i="4"/>
  <c r="X259" i="4"/>
  <c r="Y259" i="4"/>
  <c r="Z259" i="4"/>
  <c r="AA259" i="4"/>
  <c r="AB259" i="4"/>
  <c r="AC259" i="4"/>
  <c r="AD259" i="4"/>
  <c r="AE259" i="4"/>
  <c r="T260" i="4"/>
  <c r="U260" i="4"/>
  <c r="V260" i="4"/>
  <c r="W260" i="4"/>
  <c r="X260" i="4"/>
  <c r="Y260" i="4"/>
  <c r="Z260" i="4"/>
  <c r="AA260" i="4"/>
  <c r="AB260" i="4"/>
  <c r="AC260" i="4"/>
  <c r="AD260" i="4"/>
  <c r="AE260" i="4"/>
  <c r="T261" i="4"/>
  <c r="U261" i="4"/>
  <c r="V261" i="4"/>
  <c r="W261" i="4"/>
  <c r="X261" i="4"/>
  <c r="Y261" i="4"/>
  <c r="Z261" i="4"/>
  <c r="AA261" i="4"/>
  <c r="AB261" i="4"/>
  <c r="AC261" i="4"/>
  <c r="AD261" i="4"/>
  <c r="AE261" i="4"/>
  <c r="T262" i="4"/>
  <c r="U262" i="4"/>
  <c r="V262" i="4"/>
  <c r="W262" i="4"/>
  <c r="X262" i="4"/>
  <c r="Y262" i="4"/>
  <c r="Z262" i="4"/>
  <c r="AA262" i="4"/>
  <c r="AB262" i="4"/>
  <c r="AC262" i="4"/>
  <c r="AD262" i="4"/>
  <c r="AE262" i="4"/>
  <c r="T263" i="4"/>
  <c r="U263" i="4"/>
  <c r="V263" i="4"/>
  <c r="W263" i="4"/>
  <c r="X263" i="4"/>
  <c r="Y263" i="4"/>
  <c r="Z263" i="4"/>
  <c r="AA263" i="4"/>
  <c r="AB263" i="4"/>
  <c r="AC263" i="4"/>
  <c r="AD263" i="4"/>
  <c r="AE263" i="4"/>
  <c r="T264" i="4"/>
  <c r="U264" i="4"/>
  <c r="V264" i="4"/>
  <c r="W264" i="4"/>
  <c r="X264" i="4"/>
  <c r="Y264" i="4"/>
  <c r="Z264" i="4"/>
  <c r="AA264" i="4"/>
  <c r="AB264" i="4"/>
  <c r="AC264" i="4"/>
  <c r="AD264" i="4"/>
  <c r="AE264" i="4"/>
  <c r="T265" i="4"/>
  <c r="U265" i="4"/>
  <c r="V265" i="4"/>
  <c r="W265" i="4"/>
  <c r="X265" i="4"/>
  <c r="Y265" i="4"/>
  <c r="Z265" i="4"/>
  <c r="AA265" i="4"/>
  <c r="AB265" i="4"/>
  <c r="AC265" i="4"/>
  <c r="AD265" i="4"/>
  <c r="AE265" i="4"/>
  <c r="T266" i="4"/>
  <c r="U266" i="4"/>
  <c r="V266" i="4"/>
  <c r="W266" i="4"/>
  <c r="X266" i="4"/>
  <c r="Y266" i="4"/>
  <c r="Z266" i="4"/>
  <c r="AA266" i="4"/>
  <c r="AB266" i="4"/>
  <c r="AC266" i="4"/>
  <c r="AD266" i="4"/>
  <c r="AE266" i="4"/>
  <c r="T267" i="4"/>
  <c r="U267" i="4"/>
  <c r="V267" i="4"/>
  <c r="W267" i="4"/>
  <c r="X267" i="4"/>
  <c r="Y267" i="4"/>
  <c r="Z267" i="4"/>
  <c r="AA267" i="4"/>
  <c r="AB267" i="4"/>
  <c r="AC267" i="4"/>
  <c r="AD267" i="4"/>
  <c r="AE267" i="4"/>
  <c r="T268" i="4"/>
  <c r="U268" i="4"/>
  <c r="V268" i="4"/>
  <c r="W268" i="4"/>
  <c r="X268" i="4"/>
  <c r="Y268" i="4"/>
  <c r="Z268" i="4"/>
  <c r="AA268" i="4"/>
  <c r="AB268" i="4"/>
  <c r="AC268" i="4"/>
  <c r="AD268" i="4"/>
  <c r="AE268" i="4"/>
  <c r="T269" i="4"/>
  <c r="U269" i="4"/>
  <c r="V269" i="4"/>
  <c r="W269" i="4"/>
  <c r="X269" i="4"/>
  <c r="Y269" i="4"/>
  <c r="Z269" i="4"/>
  <c r="AA269" i="4"/>
  <c r="AB269" i="4"/>
  <c r="AC269" i="4"/>
  <c r="AD269" i="4"/>
  <c r="AE269" i="4"/>
  <c r="T270" i="4"/>
  <c r="U270" i="4"/>
  <c r="V270" i="4"/>
  <c r="W270" i="4"/>
  <c r="X270" i="4"/>
  <c r="Y270" i="4"/>
  <c r="Z270" i="4"/>
  <c r="AA270" i="4"/>
  <c r="AB270" i="4"/>
  <c r="AC270" i="4"/>
  <c r="AD270" i="4"/>
  <c r="AE270" i="4"/>
  <c r="T271" i="4"/>
  <c r="U271" i="4"/>
  <c r="V271" i="4"/>
  <c r="W271" i="4"/>
  <c r="X271" i="4"/>
  <c r="Y271" i="4"/>
  <c r="Z271" i="4"/>
  <c r="AA271" i="4"/>
  <c r="AB271" i="4"/>
  <c r="AC271" i="4"/>
  <c r="AD271" i="4"/>
  <c r="AE271" i="4"/>
  <c r="T272" i="4"/>
  <c r="U272" i="4"/>
  <c r="V272" i="4"/>
  <c r="W272" i="4"/>
  <c r="X272" i="4"/>
  <c r="Y272" i="4"/>
  <c r="Z272" i="4"/>
  <c r="AA272" i="4"/>
  <c r="AB272" i="4"/>
  <c r="AC272" i="4"/>
  <c r="AD272" i="4"/>
  <c r="AE272" i="4"/>
  <c r="T273" i="4"/>
  <c r="U273" i="4"/>
  <c r="V273" i="4"/>
  <c r="W273" i="4"/>
  <c r="X273" i="4"/>
  <c r="Y273" i="4"/>
  <c r="Z273" i="4"/>
  <c r="AA273" i="4"/>
  <c r="AB273" i="4"/>
  <c r="AC273" i="4"/>
  <c r="AD273" i="4"/>
  <c r="AE273" i="4"/>
  <c r="T235" i="4"/>
  <c r="U235" i="4"/>
  <c r="V235" i="4"/>
  <c r="W235" i="4"/>
  <c r="X235" i="4"/>
  <c r="Y235" i="4"/>
  <c r="Z235" i="4"/>
  <c r="AA235" i="4"/>
  <c r="AB235" i="4"/>
  <c r="AC235" i="4"/>
  <c r="AD235" i="4"/>
  <c r="AE235" i="4"/>
  <c r="T236" i="4"/>
  <c r="U236" i="4"/>
  <c r="V236" i="4"/>
  <c r="W236" i="4"/>
  <c r="X236" i="4"/>
  <c r="Y236" i="4"/>
  <c r="Z236" i="4"/>
  <c r="AA236" i="4"/>
  <c r="AB236" i="4"/>
  <c r="AC236" i="4"/>
  <c r="AD236" i="4"/>
  <c r="AE236" i="4"/>
  <c r="T237" i="4"/>
  <c r="U237" i="4"/>
  <c r="V237" i="4"/>
  <c r="W237" i="4"/>
  <c r="X237" i="4"/>
  <c r="Y237" i="4"/>
  <c r="Z237" i="4"/>
  <c r="AA237" i="4"/>
  <c r="AB237" i="4"/>
  <c r="AC237" i="4"/>
  <c r="AD237" i="4"/>
  <c r="AE237" i="4"/>
  <c r="T238" i="4"/>
  <c r="U238" i="4"/>
  <c r="V238" i="4"/>
  <c r="W238" i="4"/>
  <c r="X238" i="4"/>
  <c r="Y238" i="4"/>
  <c r="Z238" i="4"/>
  <c r="AA238" i="4"/>
  <c r="AB238" i="4"/>
  <c r="AC238" i="4"/>
  <c r="AD238" i="4"/>
  <c r="AE238" i="4"/>
  <c r="T239" i="4"/>
  <c r="U239" i="4"/>
  <c r="V239" i="4"/>
  <c r="W239" i="4"/>
  <c r="X239" i="4"/>
  <c r="Y239" i="4"/>
  <c r="Z239" i="4"/>
  <c r="AA239" i="4"/>
  <c r="AB239" i="4"/>
  <c r="AC239" i="4"/>
  <c r="AD239" i="4"/>
  <c r="AE239" i="4"/>
  <c r="T240" i="4"/>
  <c r="U240" i="4"/>
  <c r="V240" i="4"/>
  <c r="W240" i="4"/>
  <c r="X240" i="4"/>
  <c r="Y240" i="4"/>
  <c r="Z240" i="4"/>
  <c r="AA240" i="4"/>
  <c r="AB240" i="4"/>
  <c r="AC240" i="4"/>
  <c r="AD240" i="4"/>
  <c r="AE240" i="4"/>
  <c r="T241" i="4"/>
  <c r="U241" i="4"/>
  <c r="V241" i="4"/>
  <c r="W241" i="4"/>
  <c r="X241" i="4"/>
  <c r="Y241" i="4"/>
  <c r="Z241" i="4"/>
  <c r="AA241" i="4"/>
  <c r="AB241" i="4"/>
  <c r="AC241" i="4"/>
  <c r="AD241" i="4"/>
  <c r="AE241" i="4"/>
  <c r="T242" i="4"/>
  <c r="U242" i="4"/>
  <c r="V242" i="4"/>
  <c r="W242" i="4"/>
  <c r="X242" i="4"/>
  <c r="Y242" i="4"/>
  <c r="Z242" i="4"/>
  <c r="AA242" i="4"/>
  <c r="AB242" i="4"/>
  <c r="AC242" i="4"/>
  <c r="AD242" i="4"/>
  <c r="AE242" i="4"/>
  <c r="T243" i="4"/>
  <c r="U243" i="4"/>
  <c r="V243" i="4"/>
  <c r="W243" i="4"/>
  <c r="X243" i="4"/>
  <c r="Y243" i="4"/>
  <c r="Z243" i="4"/>
  <c r="AA243" i="4"/>
  <c r="AB243" i="4"/>
  <c r="AC243" i="4"/>
  <c r="AD243" i="4"/>
  <c r="AE243" i="4"/>
  <c r="T244" i="4"/>
  <c r="U244" i="4"/>
  <c r="V244" i="4"/>
  <c r="W244" i="4"/>
  <c r="X244" i="4"/>
  <c r="Y244" i="4"/>
  <c r="Z244" i="4"/>
  <c r="AA244" i="4"/>
  <c r="AB244" i="4"/>
  <c r="AC244" i="4"/>
  <c r="AD244" i="4"/>
  <c r="AE244" i="4"/>
  <c r="T245" i="4"/>
  <c r="U245" i="4"/>
  <c r="V245" i="4"/>
  <c r="W245" i="4"/>
  <c r="X245" i="4"/>
  <c r="Y245" i="4"/>
  <c r="Z245" i="4"/>
  <c r="AA245" i="4"/>
  <c r="AB245" i="4"/>
  <c r="AC245" i="4"/>
  <c r="AD245" i="4"/>
  <c r="AE245" i="4"/>
  <c r="T246" i="4"/>
  <c r="U246" i="4"/>
  <c r="V246" i="4"/>
  <c r="W246" i="4"/>
  <c r="X246" i="4"/>
  <c r="Y246" i="4"/>
  <c r="Z246" i="4"/>
  <c r="AA246" i="4"/>
  <c r="AB246" i="4"/>
  <c r="AC246" i="4"/>
  <c r="AD246" i="4"/>
  <c r="AE246" i="4"/>
  <c r="T247" i="4"/>
  <c r="U247" i="4"/>
  <c r="V247" i="4"/>
  <c r="W247" i="4"/>
  <c r="X247" i="4"/>
  <c r="Y247" i="4"/>
  <c r="Z247" i="4"/>
  <c r="AA247" i="4"/>
  <c r="AB247" i="4"/>
  <c r="AC247" i="4"/>
  <c r="AD247" i="4"/>
  <c r="AE247" i="4"/>
  <c r="T248" i="4"/>
  <c r="U248" i="4"/>
  <c r="V248" i="4"/>
  <c r="W248" i="4"/>
  <c r="X248" i="4"/>
  <c r="Y248" i="4"/>
  <c r="Z248" i="4"/>
  <c r="AA248" i="4"/>
  <c r="AB248" i="4"/>
  <c r="AC248" i="4"/>
  <c r="AD248" i="4"/>
  <c r="AE248" i="4"/>
  <c r="T249" i="4"/>
  <c r="U249" i="4"/>
  <c r="V249" i="4"/>
  <c r="W249" i="4"/>
  <c r="X249" i="4"/>
  <c r="Y249" i="4"/>
  <c r="Z249" i="4"/>
  <c r="AA249" i="4"/>
  <c r="AB249" i="4"/>
  <c r="AC249" i="4"/>
  <c r="AD249" i="4"/>
  <c r="AE249" i="4"/>
  <c r="T250" i="4"/>
  <c r="U250" i="4"/>
  <c r="V250" i="4"/>
  <c r="W250" i="4"/>
  <c r="X250" i="4"/>
  <c r="Y250" i="4"/>
  <c r="Z250" i="4"/>
  <c r="AA250" i="4"/>
  <c r="AB250" i="4"/>
  <c r="AC250" i="4"/>
  <c r="AD250" i="4"/>
  <c r="AE250" i="4"/>
  <c r="T215" i="4"/>
  <c r="U215" i="4"/>
  <c r="V215" i="4"/>
  <c r="W215" i="4"/>
  <c r="X215" i="4"/>
  <c r="Y215" i="4"/>
  <c r="Z215" i="4"/>
  <c r="AA215" i="4"/>
  <c r="AB215" i="4"/>
  <c r="AC215" i="4"/>
  <c r="AD215" i="4"/>
  <c r="AE215" i="4"/>
  <c r="T216" i="4"/>
  <c r="U216" i="4"/>
  <c r="V216" i="4"/>
  <c r="W216" i="4"/>
  <c r="X216" i="4"/>
  <c r="Y216" i="4"/>
  <c r="Z216" i="4"/>
  <c r="AA216" i="4"/>
  <c r="AB216" i="4"/>
  <c r="AC216" i="4"/>
  <c r="AD216" i="4"/>
  <c r="AE216" i="4"/>
  <c r="T217" i="4"/>
  <c r="U217" i="4"/>
  <c r="V217" i="4"/>
  <c r="W217" i="4"/>
  <c r="X217" i="4"/>
  <c r="Y217" i="4"/>
  <c r="Z217" i="4"/>
  <c r="AA217" i="4"/>
  <c r="AB217" i="4"/>
  <c r="AC217" i="4"/>
  <c r="AD217" i="4"/>
  <c r="AE217" i="4"/>
  <c r="T218" i="4"/>
  <c r="U218" i="4"/>
  <c r="V218" i="4"/>
  <c r="W218" i="4"/>
  <c r="X218" i="4"/>
  <c r="Y218" i="4"/>
  <c r="Z218" i="4"/>
  <c r="AA218" i="4"/>
  <c r="AB218" i="4"/>
  <c r="AC218" i="4"/>
  <c r="AD218" i="4"/>
  <c r="AE218" i="4"/>
  <c r="T219" i="4"/>
  <c r="U219" i="4"/>
  <c r="V219" i="4"/>
  <c r="W219" i="4"/>
  <c r="X219" i="4"/>
  <c r="Y219" i="4"/>
  <c r="Z219" i="4"/>
  <c r="AA219" i="4"/>
  <c r="AB219" i="4"/>
  <c r="AC219" i="4"/>
  <c r="AD219" i="4"/>
  <c r="AE219" i="4"/>
  <c r="T220" i="4"/>
  <c r="U220" i="4"/>
  <c r="V220" i="4"/>
  <c r="W220" i="4"/>
  <c r="X220" i="4"/>
  <c r="Y220" i="4"/>
  <c r="Z220" i="4"/>
  <c r="AA220" i="4"/>
  <c r="AB220" i="4"/>
  <c r="AC220" i="4"/>
  <c r="AD220" i="4"/>
  <c r="AE220" i="4"/>
  <c r="T221" i="4"/>
  <c r="U221" i="4"/>
  <c r="V221" i="4"/>
  <c r="W221" i="4"/>
  <c r="X221" i="4"/>
  <c r="Y221" i="4"/>
  <c r="Z221" i="4"/>
  <c r="AA221" i="4"/>
  <c r="AB221" i="4"/>
  <c r="AC221" i="4"/>
  <c r="AD221" i="4"/>
  <c r="AE221" i="4"/>
  <c r="T222" i="4"/>
  <c r="U222" i="4"/>
  <c r="V222" i="4"/>
  <c r="W222" i="4"/>
  <c r="X222" i="4"/>
  <c r="Y222" i="4"/>
  <c r="Z222" i="4"/>
  <c r="AA222" i="4"/>
  <c r="AB222" i="4"/>
  <c r="AC222" i="4"/>
  <c r="AD222" i="4"/>
  <c r="AE222" i="4"/>
  <c r="T223" i="4"/>
  <c r="U223" i="4"/>
  <c r="V223" i="4"/>
  <c r="W223" i="4"/>
  <c r="X223" i="4"/>
  <c r="Y223" i="4"/>
  <c r="Z223" i="4"/>
  <c r="AA223" i="4"/>
  <c r="AB223" i="4"/>
  <c r="AC223" i="4"/>
  <c r="AD223" i="4"/>
  <c r="AE223" i="4"/>
  <c r="T224" i="4"/>
  <c r="U224" i="4"/>
  <c r="V224" i="4"/>
  <c r="W224" i="4"/>
  <c r="X224" i="4"/>
  <c r="Y224" i="4"/>
  <c r="Z224" i="4"/>
  <c r="AA224" i="4"/>
  <c r="AB224" i="4"/>
  <c r="AC224" i="4"/>
  <c r="AD224" i="4"/>
  <c r="AE224" i="4"/>
  <c r="T225" i="4"/>
  <c r="U225" i="4"/>
  <c r="V225" i="4"/>
  <c r="W225" i="4"/>
  <c r="X225" i="4"/>
  <c r="Y225" i="4"/>
  <c r="Z225" i="4"/>
  <c r="AA225" i="4"/>
  <c r="AB225" i="4"/>
  <c r="AC225" i="4"/>
  <c r="AD225" i="4"/>
  <c r="AE225" i="4"/>
  <c r="T226" i="4"/>
  <c r="U226" i="4"/>
  <c r="V226" i="4"/>
  <c r="W226" i="4"/>
  <c r="X226" i="4"/>
  <c r="Y226" i="4"/>
  <c r="Z226" i="4"/>
  <c r="AA226" i="4"/>
  <c r="AB226" i="4"/>
  <c r="AC226" i="4"/>
  <c r="AD226" i="4"/>
  <c r="AE226" i="4"/>
  <c r="T227" i="4"/>
  <c r="U227" i="4"/>
  <c r="V227" i="4"/>
  <c r="W227" i="4"/>
  <c r="X227" i="4"/>
  <c r="Y227" i="4"/>
  <c r="Z227" i="4"/>
  <c r="AA227" i="4"/>
  <c r="AB227" i="4"/>
  <c r="AC227" i="4"/>
  <c r="AD227" i="4"/>
  <c r="AE227" i="4"/>
  <c r="T228" i="4"/>
  <c r="U228" i="4"/>
  <c r="V228" i="4"/>
  <c r="W228" i="4"/>
  <c r="X228" i="4"/>
  <c r="Y228" i="4"/>
  <c r="Z228" i="4"/>
  <c r="AA228" i="4"/>
  <c r="AB228" i="4"/>
  <c r="AC228" i="4"/>
  <c r="AD228" i="4"/>
  <c r="AE228" i="4"/>
  <c r="T229" i="4"/>
  <c r="U229" i="4"/>
  <c r="V229" i="4"/>
  <c r="W229" i="4"/>
  <c r="X229" i="4"/>
  <c r="Y229" i="4"/>
  <c r="Z229" i="4"/>
  <c r="AA229" i="4"/>
  <c r="AB229" i="4"/>
  <c r="AC229" i="4"/>
  <c r="AD229" i="4"/>
  <c r="AE229" i="4"/>
  <c r="T230" i="4"/>
  <c r="U230" i="4"/>
  <c r="V230" i="4"/>
  <c r="W230" i="4"/>
  <c r="X230" i="4"/>
  <c r="Y230" i="4"/>
  <c r="Z230" i="4"/>
  <c r="AA230" i="4"/>
  <c r="AB230" i="4"/>
  <c r="AC230" i="4"/>
  <c r="AD230" i="4"/>
  <c r="AE230" i="4"/>
  <c r="T195" i="4"/>
  <c r="U195" i="4"/>
  <c r="V195" i="4"/>
  <c r="W195" i="4"/>
  <c r="X195" i="4"/>
  <c r="Y195" i="4"/>
  <c r="Z195" i="4"/>
  <c r="AA195" i="4"/>
  <c r="AB195" i="4"/>
  <c r="AC195" i="4"/>
  <c r="AD195" i="4"/>
  <c r="AE195" i="4"/>
  <c r="T196" i="4"/>
  <c r="U196" i="4"/>
  <c r="V196" i="4"/>
  <c r="W196" i="4"/>
  <c r="X196" i="4"/>
  <c r="Y196" i="4"/>
  <c r="Z196" i="4"/>
  <c r="AA196" i="4"/>
  <c r="AB196" i="4"/>
  <c r="AC196" i="4"/>
  <c r="AD196" i="4"/>
  <c r="AE196" i="4"/>
  <c r="T197" i="4"/>
  <c r="U197" i="4"/>
  <c r="V197" i="4"/>
  <c r="W197" i="4"/>
  <c r="X197" i="4"/>
  <c r="Y197" i="4"/>
  <c r="Z197" i="4"/>
  <c r="AA197" i="4"/>
  <c r="AB197" i="4"/>
  <c r="AC197" i="4"/>
  <c r="AD197" i="4"/>
  <c r="AE197" i="4"/>
  <c r="T198" i="4"/>
  <c r="U198" i="4"/>
  <c r="V198" i="4"/>
  <c r="W198" i="4"/>
  <c r="X198" i="4"/>
  <c r="Y198" i="4"/>
  <c r="Z198" i="4"/>
  <c r="AA198" i="4"/>
  <c r="AB198" i="4"/>
  <c r="AC198" i="4"/>
  <c r="AD198" i="4"/>
  <c r="AE198" i="4"/>
  <c r="T199" i="4"/>
  <c r="U199" i="4"/>
  <c r="V199" i="4"/>
  <c r="W199" i="4"/>
  <c r="X199" i="4"/>
  <c r="Y199" i="4"/>
  <c r="Z199" i="4"/>
  <c r="AA199" i="4"/>
  <c r="AB199" i="4"/>
  <c r="AC199" i="4"/>
  <c r="AD199" i="4"/>
  <c r="AE199" i="4"/>
  <c r="T200" i="4"/>
  <c r="U200" i="4"/>
  <c r="V200" i="4"/>
  <c r="W200" i="4"/>
  <c r="X200" i="4"/>
  <c r="Y200" i="4"/>
  <c r="Z200" i="4"/>
  <c r="AA200" i="4"/>
  <c r="AB200" i="4"/>
  <c r="AC200" i="4"/>
  <c r="AD200" i="4"/>
  <c r="AE200" i="4"/>
  <c r="T201" i="4"/>
  <c r="U201" i="4"/>
  <c r="V201" i="4"/>
  <c r="W201" i="4"/>
  <c r="X201" i="4"/>
  <c r="Y201" i="4"/>
  <c r="Z201" i="4"/>
  <c r="AA201" i="4"/>
  <c r="AB201" i="4"/>
  <c r="AC201" i="4"/>
  <c r="AD201" i="4"/>
  <c r="AE201" i="4"/>
  <c r="T202" i="4"/>
  <c r="U202" i="4"/>
  <c r="V202" i="4"/>
  <c r="W202" i="4"/>
  <c r="X202" i="4"/>
  <c r="Y202" i="4"/>
  <c r="Z202" i="4"/>
  <c r="AA202" i="4"/>
  <c r="AB202" i="4"/>
  <c r="AC202" i="4"/>
  <c r="AD202" i="4"/>
  <c r="AE202" i="4"/>
  <c r="T203" i="4"/>
  <c r="U203" i="4"/>
  <c r="V203" i="4"/>
  <c r="W203" i="4"/>
  <c r="X203" i="4"/>
  <c r="Y203" i="4"/>
  <c r="Z203" i="4"/>
  <c r="AA203" i="4"/>
  <c r="AB203" i="4"/>
  <c r="AC203" i="4"/>
  <c r="AD203" i="4"/>
  <c r="AE203" i="4"/>
  <c r="T204" i="4"/>
  <c r="U204" i="4"/>
  <c r="V204" i="4"/>
  <c r="W204" i="4"/>
  <c r="X204" i="4"/>
  <c r="Y204" i="4"/>
  <c r="Z204" i="4"/>
  <c r="AA204" i="4"/>
  <c r="AB204" i="4"/>
  <c r="AC204" i="4"/>
  <c r="AD204" i="4"/>
  <c r="AE204" i="4"/>
  <c r="T205" i="4"/>
  <c r="U205" i="4"/>
  <c r="V205" i="4"/>
  <c r="W205" i="4"/>
  <c r="X205" i="4"/>
  <c r="Y205" i="4"/>
  <c r="Z205" i="4"/>
  <c r="AA205" i="4"/>
  <c r="AB205" i="4"/>
  <c r="AC205" i="4"/>
  <c r="AD205" i="4"/>
  <c r="AE205" i="4"/>
  <c r="T206" i="4"/>
  <c r="U206" i="4"/>
  <c r="V206" i="4"/>
  <c r="W206" i="4"/>
  <c r="X206" i="4"/>
  <c r="Y206" i="4"/>
  <c r="Z206" i="4"/>
  <c r="AA206" i="4"/>
  <c r="AB206" i="4"/>
  <c r="AC206" i="4"/>
  <c r="AD206" i="4"/>
  <c r="AE206" i="4"/>
  <c r="T207" i="4"/>
  <c r="U207" i="4"/>
  <c r="V207" i="4"/>
  <c r="W207" i="4"/>
  <c r="X207" i="4"/>
  <c r="Y207" i="4"/>
  <c r="Z207" i="4"/>
  <c r="AA207" i="4"/>
  <c r="AB207" i="4"/>
  <c r="AC207" i="4"/>
  <c r="AD207" i="4"/>
  <c r="AE207" i="4"/>
  <c r="T208" i="4"/>
  <c r="U208" i="4"/>
  <c r="V208" i="4"/>
  <c r="W208" i="4"/>
  <c r="X208" i="4"/>
  <c r="Y208" i="4"/>
  <c r="Z208" i="4"/>
  <c r="AA208" i="4"/>
  <c r="AB208" i="4"/>
  <c r="AC208" i="4"/>
  <c r="AD208" i="4"/>
  <c r="AE208" i="4"/>
  <c r="T209" i="4"/>
  <c r="U209" i="4"/>
  <c r="V209" i="4"/>
  <c r="W209" i="4"/>
  <c r="X209" i="4"/>
  <c r="Y209" i="4"/>
  <c r="Z209" i="4"/>
  <c r="AA209" i="4"/>
  <c r="AB209" i="4"/>
  <c r="AC209" i="4"/>
  <c r="AD209" i="4"/>
  <c r="AE209" i="4"/>
  <c r="T210" i="4"/>
  <c r="U210" i="4"/>
  <c r="V210" i="4"/>
  <c r="W210" i="4"/>
  <c r="X210" i="4"/>
  <c r="Y210" i="4"/>
  <c r="Z210" i="4"/>
  <c r="AA210" i="4"/>
  <c r="AB210" i="4"/>
  <c r="AC210" i="4"/>
  <c r="AD210" i="4"/>
  <c r="AE210" i="4"/>
  <c r="T172" i="4"/>
  <c r="U172" i="4"/>
  <c r="V172" i="4"/>
  <c r="W172" i="4"/>
  <c r="X172" i="4"/>
  <c r="Y172" i="4"/>
  <c r="Z172" i="4"/>
  <c r="AA172" i="4"/>
  <c r="AB172" i="4"/>
  <c r="AC172" i="4"/>
  <c r="AD172" i="4"/>
  <c r="AE172" i="4"/>
  <c r="T173" i="4"/>
  <c r="U173" i="4"/>
  <c r="V173" i="4"/>
  <c r="W173" i="4"/>
  <c r="X173" i="4"/>
  <c r="Y173" i="4"/>
  <c r="Z173" i="4"/>
  <c r="AA173" i="4"/>
  <c r="AB173" i="4"/>
  <c r="AC173" i="4"/>
  <c r="AD173" i="4"/>
  <c r="AE173" i="4"/>
  <c r="T174" i="4"/>
  <c r="U174" i="4"/>
  <c r="V174" i="4"/>
  <c r="W174" i="4"/>
  <c r="X174" i="4"/>
  <c r="Y174" i="4"/>
  <c r="Z174" i="4"/>
  <c r="AA174" i="4"/>
  <c r="AB174" i="4"/>
  <c r="AC174" i="4"/>
  <c r="AD174" i="4"/>
  <c r="AE174" i="4"/>
  <c r="T175" i="4"/>
  <c r="U175" i="4"/>
  <c r="V175" i="4"/>
  <c r="W175" i="4"/>
  <c r="X175" i="4"/>
  <c r="Y175" i="4"/>
  <c r="Z175" i="4"/>
  <c r="AA175" i="4"/>
  <c r="AB175" i="4"/>
  <c r="AC175" i="4"/>
  <c r="AD175" i="4"/>
  <c r="AE175" i="4"/>
  <c r="T176" i="4"/>
  <c r="U176" i="4"/>
  <c r="V176" i="4"/>
  <c r="W176" i="4"/>
  <c r="X176" i="4"/>
  <c r="Y176" i="4"/>
  <c r="Z176" i="4"/>
  <c r="AA176" i="4"/>
  <c r="AB176" i="4"/>
  <c r="AC176" i="4"/>
  <c r="AD176" i="4"/>
  <c r="AE176" i="4"/>
  <c r="T177" i="4"/>
  <c r="U177" i="4"/>
  <c r="V177" i="4"/>
  <c r="W177" i="4"/>
  <c r="X177" i="4"/>
  <c r="Y177" i="4"/>
  <c r="Z177" i="4"/>
  <c r="AA177" i="4"/>
  <c r="AB177" i="4"/>
  <c r="AC177" i="4"/>
  <c r="AD177" i="4"/>
  <c r="AE177" i="4"/>
  <c r="T178" i="4"/>
  <c r="U178" i="4"/>
  <c r="V178" i="4"/>
  <c r="W178" i="4"/>
  <c r="X178" i="4"/>
  <c r="Y178" i="4"/>
  <c r="Z178" i="4"/>
  <c r="AA178" i="4"/>
  <c r="AB178" i="4"/>
  <c r="AC178" i="4"/>
  <c r="AD178" i="4"/>
  <c r="AE178" i="4"/>
  <c r="T179" i="4"/>
  <c r="U179" i="4"/>
  <c r="V179" i="4"/>
  <c r="W179" i="4"/>
  <c r="X179" i="4"/>
  <c r="Y179" i="4"/>
  <c r="Z179" i="4"/>
  <c r="AA179" i="4"/>
  <c r="AB179" i="4"/>
  <c r="AC179" i="4"/>
  <c r="AD179" i="4"/>
  <c r="AE179" i="4"/>
  <c r="T180" i="4"/>
  <c r="U180" i="4"/>
  <c r="V180" i="4"/>
  <c r="W180" i="4"/>
  <c r="X180" i="4"/>
  <c r="Y180" i="4"/>
  <c r="Z180" i="4"/>
  <c r="AA180" i="4"/>
  <c r="AB180" i="4"/>
  <c r="AC180" i="4"/>
  <c r="AD180" i="4"/>
  <c r="AE180" i="4"/>
  <c r="T181" i="4"/>
  <c r="U181" i="4"/>
  <c r="V181" i="4"/>
  <c r="W181" i="4"/>
  <c r="X181" i="4"/>
  <c r="Y181" i="4"/>
  <c r="Z181" i="4"/>
  <c r="AA181" i="4"/>
  <c r="AB181" i="4"/>
  <c r="AC181" i="4"/>
  <c r="AD181" i="4"/>
  <c r="AE181" i="4"/>
  <c r="T182" i="4"/>
  <c r="U182" i="4"/>
  <c r="V182" i="4"/>
  <c r="W182" i="4"/>
  <c r="X182" i="4"/>
  <c r="Y182" i="4"/>
  <c r="Z182" i="4"/>
  <c r="AA182" i="4"/>
  <c r="AB182" i="4"/>
  <c r="AC182" i="4"/>
  <c r="AD182" i="4"/>
  <c r="AE182" i="4"/>
  <c r="T183" i="4"/>
  <c r="U183" i="4"/>
  <c r="V183" i="4"/>
  <c r="W183" i="4"/>
  <c r="X183" i="4"/>
  <c r="Y183" i="4"/>
  <c r="Z183" i="4"/>
  <c r="AA183" i="4"/>
  <c r="AB183" i="4"/>
  <c r="AC183" i="4"/>
  <c r="AD183" i="4"/>
  <c r="AE183" i="4"/>
  <c r="T184" i="4"/>
  <c r="U184" i="4"/>
  <c r="V184" i="4"/>
  <c r="W184" i="4"/>
  <c r="X184" i="4"/>
  <c r="Y184" i="4"/>
  <c r="Z184" i="4"/>
  <c r="AA184" i="4"/>
  <c r="AB184" i="4"/>
  <c r="AC184" i="4"/>
  <c r="AD184" i="4"/>
  <c r="AE184" i="4"/>
  <c r="T185" i="4"/>
  <c r="U185" i="4"/>
  <c r="V185" i="4"/>
  <c r="W185" i="4"/>
  <c r="X185" i="4"/>
  <c r="Y185" i="4"/>
  <c r="Z185" i="4"/>
  <c r="AA185" i="4"/>
  <c r="AB185" i="4"/>
  <c r="AC185" i="4"/>
  <c r="AD185" i="4"/>
  <c r="AE185" i="4"/>
  <c r="T186" i="4"/>
  <c r="U186" i="4"/>
  <c r="V186" i="4"/>
  <c r="W186" i="4"/>
  <c r="X186" i="4"/>
  <c r="Y186" i="4"/>
  <c r="Z186" i="4"/>
  <c r="AA186" i="4"/>
  <c r="AB186" i="4"/>
  <c r="AC186" i="4"/>
  <c r="AD186" i="4"/>
  <c r="AE186" i="4"/>
  <c r="T187" i="4"/>
  <c r="U187" i="4"/>
  <c r="V187" i="4"/>
  <c r="W187" i="4"/>
  <c r="X187" i="4"/>
  <c r="Y187" i="4"/>
  <c r="Z187" i="4"/>
  <c r="AA187" i="4"/>
  <c r="AB187" i="4"/>
  <c r="AC187" i="4"/>
  <c r="AD187" i="4"/>
  <c r="AE187" i="4"/>
  <c r="T152" i="4"/>
  <c r="U152" i="4"/>
  <c r="V152" i="4"/>
  <c r="W152" i="4"/>
  <c r="X152" i="4"/>
  <c r="Y152" i="4"/>
  <c r="Z152" i="4"/>
  <c r="AA152" i="4"/>
  <c r="AB152" i="4"/>
  <c r="AC152" i="4"/>
  <c r="AD152" i="4"/>
  <c r="AE152" i="4"/>
  <c r="T153" i="4"/>
  <c r="U153" i="4"/>
  <c r="V153" i="4"/>
  <c r="W153" i="4"/>
  <c r="X153" i="4"/>
  <c r="Y153" i="4"/>
  <c r="Z153" i="4"/>
  <c r="AA153" i="4"/>
  <c r="AB153" i="4"/>
  <c r="AC153" i="4"/>
  <c r="AD153" i="4"/>
  <c r="AE153" i="4"/>
  <c r="T154" i="4"/>
  <c r="U154" i="4"/>
  <c r="V154" i="4"/>
  <c r="W154" i="4"/>
  <c r="X154" i="4"/>
  <c r="Y154" i="4"/>
  <c r="Z154" i="4"/>
  <c r="AA154" i="4"/>
  <c r="AB154" i="4"/>
  <c r="AC154" i="4"/>
  <c r="AD154" i="4"/>
  <c r="AE154" i="4"/>
  <c r="T155" i="4"/>
  <c r="U155" i="4"/>
  <c r="V155" i="4"/>
  <c r="W155" i="4"/>
  <c r="X155" i="4"/>
  <c r="Y155" i="4"/>
  <c r="Z155" i="4"/>
  <c r="AA155" i="4"/>
  <c r="AB155" i="4"/>
  <c r="AC155" i="4"/>
  <c r="AD155" i="4"/>
  <c r="AE155" i="4"/>
  <c r="T156" i="4"/>
  <c r="U156" i="4"/>
  <c r="V156" i="4"/>
  <c r="W156" i="4"/>
  <c r="X156" i="4"/>
  <c r="Y156" i="4"/>
  <c r="Z156" i="4"/>
  <c r="AA156" i="4"/>
  <c r="AB156" i="4"/>
  <c r="AC156" i="4"/>
  <c r="AD156" i="4"/>
  <c r="AE156" i="4"/>
  <c r="T157" i="4"/>
  <c r="U157" i="4"/>
  <c r="V157" i="4"/>
  <c r="W157" i="4"/>
  <c r="X157" i="4"/>
  <c r="Y157" i="4"/>
  <c r="Z157" i="4"/>
  <c r="AA157" i="4"/>
  <c r="AB157" i="4"/>
  <c r="AC157" i="4"/>
  <c r="AD157" i="4"/>
  <c r="AE157" i="4"/>
  <c r="T158" i="4"/>
  <c r="U158" i="4"/>
  <c r="V158" i="4"/>
  <c r="W158" i="4"/>
  <c r="X158" i="4"/>
  <c r="Y158" i="4"/>
  <c r="Z158" i="4"/>
  <c r="AA158" i="4"/>
  <c r="AB158" i="4"/>
  <c r="AC158" i="4"/>
  <c r="AD158" i="4"/>
  <c r="AE158" i="4"/>
  <c r="T159" i="4"/>
  <c r="U159" i="4"/>
  <c r="V159" i="4"/>
  <c r="W159" i="4"/>
  <c r="X159" i="4"/>
  <c r="Y159" i="4"/>
  <c r="Z159" i="4"/>
  <c r="AA159" i="4"/>
  <c r="AB159" i="4"/>
  <c r="AC159" i="4"/>
  <c r="AD159" i="4"/>
  <c r="AE159" i="4"/>
  <c r="T160" i="4"/>
  <c r="U160" i="4"/>
  <c r="V160" i="4"/>
  <c r="W160" i="4"/>
  <c r="X160" i="4"/>
  <c r="Y160" i="4"/>
  <c r="Z160" i="4"/>
  <c r="AA160" i="4"/>
  <c r="AB160" i="4"/>
  <c r="AC160" i="4"/>
  <c r="AD160" i="4"/>
  <c r="AE160" i="4"/>
  <c r="T161" i="4"/>
  <c r="U161" i="4"/>
  <c r="V161" i="4"/>
  <c r="W161" i="4"/>
  <c r="X161" i="4"/>
  <c r="Y161" i="4"/>
  <c r="Z161" i="4"/>
  <c r="AA161" i="4"/>
  <c r="AB161" i="4"/>
  <c r="AC161" i="4"/>
  <c r="AD161" i="4"/>
  <c r="AE161" i="4"/>
  <c r="T162" i="4"/>
  <c r="U162" i="4"/>
  <c r="V162" i="4"/>
  <c r="W162" i="4"/>
  <c r="X162" i="4"/>
  <c r="Y162" i="4"/>
  <c r="Z162" i="4"/>
  <c r="AA162" i="4"/>
  <c r="AB162" i="4"/>
  <c r="AC162" i="4"/>
  <c r="AD162" i="4"/>
  <c r="AE162" i="4"/>
  <c r="T163" i="4"/>
  <c r="U163" i="4"/>
  <c r="V163" i="4"/>
  <c r="W163" i="4"/>
  <c r="X163" i="4"/>
  <c r="Y163" i="4"/>
  <c r="Z163" i="4"/>
  <c r="AA163" i="4"/>
  <c r="AB163" i="4"/>
  <c r="AC163" i="4"/>
  <c r="AD163" i="4"/>
  <c r="AE163" i="4"/>
  <c r="T164" i="4"/>
  <c r="U164" i="4"/>
  <c r="V164" i="4"/>
  <c r="W164" i="4"/>
  <c r="X164" i="4"/>
  <c r="Y164" i="4"/>
  <c r="Z164" i="4"/>
  <c r="AA164" i="4"/>
  <c r="AB164" i="4"/>
  <c r="AC164" i="4"/>
  <c r="AD164" i="4"/>
  <c r="AE164" i="4"/>
  <c r="T165" i="4"/>
  <c r="U165" i="4"/>
  <c r="V165" i="4"/>
  <c r="W165" i="4"/>
  <c r="X165" i="4"/>
  <c r="Y165" i="4"/>
  <c r="Z165" i="4"/>
  <c r="AA165" i="4"/>
  <c r="AB165" i="4"/>
  <c r="AC165" i="4"/>
  <c r="AD165" i="4"/>
  <c r="AE165" i="4"/>
  <c r="T166" i="4"/>
  <c r="U166" i="4"/>
  <c r="V166" i="4"/>
  <c r="W166" i="4"/>
  <c r="X166" i="4"/>
  <c r="Y166" i="4"/>
  <c r="Z166" i="4"/>
  <c r="AA166" i="4"/>
  <c r="AB166" i="4"/>
  <c r="AC166" i="4"/>
  <c r="AD166" i="4"/>
  <c r="AE166" i="4"/>
  <c r="T167" i="4"/>
  <c r="U167" i="4"/>
  <c r="V167" i="4"/>
  <c r="W167" i="4"/>
  <c r="X167" i="4"/>
  <c r="Y167" i="4"/>
  <c r="Z167" i="4"/>
  <c r="AA167" i="4"/>
  <c r="AB167" i="4"/>
  <c r="AC167" i="4"/>
  <c r="AD167" i="4"/>
  <c r="AE167" i="4"/>
  <c r="T132" i="4"/>
  <c r="U132" i="4"/>
  <c r="V132" i="4"/>
  <c r="W132" i="4"/>
  <c r="X132" i="4"/>
  <c r="Y132" i="4"/>
  <c r="Z132" i="4"/>
  <c r="AA132" i="4"/>
  <c r="AB132" i="4"/>
  <c r="AC132" i="4"/>
  <c r="AD132" i="4"/>
  <c r="AE132" i="4"/>
  <c r="T133" i="4"/>
  <c r="U133" i="4"/>
  <c r="V133" i="4"/>
  <c r="W133" i="4"/>
  <c r="X133" i="4"/>
  <c r="Y133" i="4"/>
  <c r="Z133" i="4"/>
  <c r="AA133" i="4"/>
  <c r="AB133" i="4"/>
  <c r="AC133" i="4"/>
  <c r="AD133" i="4"/>
  <c r="AE133" i="4"/>
  <c r="T134" i="4"/>
  <c r="U134" i="4"/>
  <c r="V134" i="4"/>
  <c r="W134" i="4"/>
  <c r="X134" i="4"/>
  <c r="Y134" i="4"/>
  <c r="Z134" i="4"/>
  <c r="AA134" i="4"/>
  <c r="AB134" i="4"/>
  <c r="AC134" i="4"/>
  <c r="AD134" i="4"/>
  <c r="AE134" i="4"/>
  <c r="T135" i="4"/>
  <c r="U135" i="4"/>
  <c r="V135" i="4"/>
  <c r="W135" i="4"/>
  <c r="X135" i="4"/>
  <c r="Y135" i="4"/>
  <c r="Z135" i="4"/>
  <c r="AA135" i="4"/>
  <c r="AB135" i="4"/>
  <c r="AC135" i="4"/>
  <c r="AD135" i="4"/>
  <c r="AE135" i="4"/>
  <c r="T136" i="4"/>
  <c r="U136" i="4"/>
  <c r="V136" i="4"/>
  <c r="W136" i="4"/>
  <c r="X136" i="4"/>
  <c r="Y136" i="4"/>
  <c r="Z136" i="4"/>
  <c r="AA136" i="4"/>
  <c r="AB136" i="4"/>
  <c r="AC136" i="4"/>
  <c r="AD136" i="4"/>
  <c r="AE136" i="4"/>
  <c r="T137" i="4"/>
  <c r="U137" i="4"/>
  <c r="V137" i="4"/>
  <c r="W137" i="4"/>
  <c r="X137" i="4"/>
  <c r="Y137" i="4"/>
  <c r="Z137" i="4"/>
  <c r="AA137" i="4"/>
  <c r="AB137" i="4"/>
  <c r="AC137" i="4"/>
  <c r="AD137" i="4"/>
  <c r="AE137" i="4"/>
  <c r="T138" i="4"/>
  <c r="U138" i="4"/>
  <c r="V138" i="4"/>
  <c r="W138" i="4"/>
  <c r="X138" i="4"/>
  <c r="Y138" i="4"/>
  <c r="Z138" i="4"/>
  <c r="AA138" i="4"/>
  <c r="AB138" i="4"/>
  <c r="AC138" i="4"/>
  <c r="AD138" i="4"/>
  <c r="AE138" i="4"/>
  <c r="T139" i="4"/>
  <c r="U139" i="4"/>
  <c r="V139" i="4"/>
  <c r="W139" i="4"/>
  <c r="X139" i="4"/>
  <c r="Y139" i="4"/>
  <c r="Z139" i="4"/>
  <c r="AA139" i="4"/>
  <c r="AB139" i="4"/>
  <c r="AC139" i="4"/>
  <c r="AD139" i="4"/>
  <c r="AE139" i="4"/>
  <c r="T140" i="4"/>
  <c r="U140" i="4"/>
  <c r="V140" i="4"/>
  <c r="W140" i="4"/>
  <c r="X140" i="4"/>
  <c r="Y140" i="4"/>
  <c r="Z140" i="4"/>
  <c r="AA140" i="4"/>
  <c r="AB140" i="4"/>
  <c r="AC140" i="4"/>
  <c r="AD140" i="4"/>
  <c r="AE140" i="4"/>
  <c r="T141" i="4"/>
  <c r="U141" i="4"/>
  <c r="V141" i="4"/>
  <c r="W141" i="4"/>
  <c r="X141" i="4"/>
  <c r="Y141" i="4"/>
  <c r="Z141" i="4"/>
  <c r="AA141" i="4"/>
  <c r="AB141" i="4"/>
  <c r="AC141" i="4"/>
  <c r="AD141" i="4"/>
  <c r="AE141" i="4"/>
  <c r="T142" i="4"/>
  <c r="U142" i="4"/>
  <c r="V142" i="4"/>
  <c r="W142" i="4"/>
  <c r="X142" i="4"/>
  <c r="Y142" i="4"/>
  <c r="Z142" i="4"/>
  <c r="AA142" i="4"/>
  <c r="AB142" i="4"/>
  <c r="AC142" i="4"/>
  <c r="AD142" i="4"/>
  <c r="AE142" i="4"/>
  <c r="T143" i="4"/>
  <c r="U143" i="4"/>
  <c r="V143" i="4"/>
  <c r="W143" i="4"/>
  <c r="X143" i="4"/>
  <c r="Y143" i="4"/>
  <c r="Z143" i="4"/>
  <c r="AA143" i="4"/>
  <c r="AB143" i="4"/>
  <c r="AC143" i="4"/>
  <c r="AD143" i="4"/>
  <c r="AE143" i="4"/>
  <c r="T144" i="4"/>
  <c r="U144" i="4"/>
  <c r="V144" i="4"/>
  <c r="W144" i="4"/>
  <c r="X144" i="4"/>
  <c r="Y144" i="4"/>
  <c r="Z144" i="4"/>
  <c r="AA144" i="4"/>
  <c r="AB144" i="4"/>
  <c r="AC144" i="4"/>
  <c r="AD144" i="4"/>
  <c r="AE144" i="4"/>
  <c r="T145" i="4"/>
  <c r="U145" i="4"/>
  <c r="V145" i="4"/>
  <c r="W145" i="4"/>
  <c r="X145" i="4"/>
  <c r="Y145" i="4"/>
  <c r="Z145" i="4"/>
  <c r="AA145" i="4"/>
  <c r="AB145" i="4"/>
  <c r="AC145" i="4"/>
  <c r="AD145" i="4"/>
  <c r="AE145" i="4"/>
  <c r="T146" i="4"/>
  <c r="U146" i="4"/>
  <c r="V146" i="4"/>
  <c r="W146" i="4"/>
  <c r="X146" i="4"/>
  <c r="Y146" i="4"/>
  <c r="Z146" i="4"/>
  <c r="AA146" i="4"/>
  <c r="AB146" i="4"/>
  <c r="AC146" i="4"/>
  <c r="AD146" i="4"/>
  <c r="AE146" i="4"/>
  <c r="T147" i="4"/>
  <c r="U147" i="4"/>
  <c r="V147" i="4"/>
  <c r="W147" i="4"/>
  <c r="X147" i="4"/>
  <c r="Y147" i="4"/>
  <c r="Z147" i="4"/>
  <c r="AA147" i="4"/>
  <c r="AB147" i="4"/>
  <c r="AC147" i="4"/>
  <c r="AD147" i="4"/>
  <c r="AE147" i="4"/>
  <c r="T109" i="4"/>
  <c r="U109" i="4"/>
  <c r="V109" i="4"/>
  <c r="W109" i="4"/>
  <c r="X109" i="4"/>
  <c r="Y109" i="4"/>
  <c r="Z109" i="4"/>
  <c r="AA109" i="4"/>
  <c r="AB109" i="4"/>
  <c r="AC109" i="4"/>
  <c r="AD109" i="4"/>
  <c r="AE109" i="4"/>
  <c r="T110" i="4"/>
  <c r="U110" i="4"/>
  <c r="V110" i="4"/>
  <c r="W110" i="4"/>
  <c r="X110" i="4"/>
  <c r="Y110" i="4"/>
  <c r="Z110" i="4"/>
  <c r="AA110" i="4"/>
  <c r="AB110" i="4"/>
  <c r="AC110" i="4"/>
  <c r="AD110" i="4"/>
  <c r="AE110" i="4"/>
  <c r="T111" i="4"/>
  <c r="U111" i="4"/>
  <c r="V111" i="4"/>
  <c r="W111" i="4"/>
  <c r="X111" i="4"/>
  <c r="Y111" i="4"/>
  <c r="Z111" i="4"/>
  <c r="AA111" i="4"/>
  <c r="AB111" i="4"/>
  <c r="AC111" i="4"/>
  <c r="AD111" i="4"/>
  <c r="AE111" i="4"/>
  <c r="T112" i="4"/>
  <c r="U112" i="4"/>
  <c r="V112" i="4"/>
  <c r="W112" i="4"/>
  <c r="X112" i="4"/>
  <c r="Y112" i="4"/>
  <c r="Z112" i="4"/>
  <c r="AA112" i="4"/>
  <c r="AB112" i="4"/>
  <c r="AC112" i="4"/>
  <c r="AD112" i="4"/>
  <c r="AE112" i="4"/>
  <c r="T113" i="4"/>
  <c r="U113" i="4"/>
  <c r="V113" i="4"/>
  <c r="W113" i="4"/>
  <c r="X113" i="4"/>
  <c r="Y113" i="4"/>
  <c r="Z113" i="4"/>
  <c r="AA113" i="4"/>
  <c r="AB113" i="4"/>
  <c r="AC113" i="4"/>
  <c r="AD113" i="4"/>
  <c r="AE113" i="4"/>
  <c r="T114" i="4"/>
  <c r="U114" i="4"/>
  <c r="V114" i="4"/>
  <c r="W114" i="4"/>
  <c r="X114" i="4"/>
  <c r="Y114" i="4"/>
  <c r="Z114" i="4"/>
  <c r="AA114" i="4"/>
  <c r="AB114" i="4"/>
  <c r="AC114" i="4"/>
  <c r="AD114" i="4"/>
  <c r="AE114" i="4"/>
  <c r="T115" i="4"/>
  <c r="U115" i="4"/>
  <c r="V115" i="4"/>
  <c r="W115" i="4"/>
  <c r="X115" i="4"/>
  <c r="Y115" i="4"/>
  <c r="Z115" i="4"/>
  <c r="AA115" i="4"/>
  <c r="AB115" i="4"/>
  <c r="AC115" i="4"/>
  <c r="AD115" i="4"/>
  <c r="AE115" i="4"/>
  <c r="T116" i="4"/>
  <c r="U116" i="4"/>
  <c r="V116" i="4"/>
  <c r="W116" i="4"/>
  <c r="X116" i="4"/>
  <c r="Y116" i="4"/>
  <c r="Z116" i="4"/>
  <c r="AA116" i="4"/>
  <c r="AB116" i="4"/>
  <c r="AC116" i="4"/>
  <c r="AD116" i="4"/>
  <c r="AE116" i="4"/>
  <c r="T117" i="4"/>
  <c r="U117" i="4"/>
  <c r="V117" i="4"/>
  <c r="W117" i="4"/>
  <c r="X117" i="4"/>
  <c r="Y117" i="4"/>
  <c r="Z117" i="4"/>
  <c r="AA117" i="4"/>
  <c r="AB117" i="4"/>
  <c r="AC117" i="4"/>
  <c r="AD117" i="4"/>
  <c r="AE117" i="4"/>
  <c r="T118" i="4"/>
  <c r="U118" i="4"/>
  <c r="V118" i="4"/>
  <c r="W118" i="4"/>
  <c r="X118" i="4"/>
  <c r="Y118" i="4"/>
  <c r="Z118" i="4"/>
  <c r="AA118" i="4"/>
  <c r="AB118" i="4"/>
  <c r="AC118" i="4"/>
  <c r="AD118" i="4"/>
  <c r="AE118" i="4"/>
  <c r="T119" i="4"/>
  <c r="U119" i="4"/>
  <c r="V119" i="4"/>
  <c r="W119" i="4"/>
  <c r="X119" i="4"/>
  <c r="Y119" i="4"/>
  <c r="Z119" i="4"/>
  <c r="AA119" i="4"/>
  <c r="AB119" i="4"/>
  <c r="AC119" i="4"/>
  <c r="AD119" i="4"/>
  <c r="AE119" i="4"/>
  <c r="T120" i="4"/>
  <c r="U120" i="4"/>
  <c r="V120" i="4"/>
  <c r="W120" i="4"/>
  <c r="X120" i="4"/>
  <c r="Y120" i="4"/>
  <c r="Z120" i="4"/>
  <c r="AA120" i="4"/>
  <c r="AB120" i="4"/>
  <c r="AC120" i="4"/>
  <c r="AD120" i="4"/>
  <c r="AE120" i="4"/>
  <c r="T121" i="4"/>
  <c r="U121" i="4"/>
  <c r="V121" i="4"/>
  <c r="W121" i="4"/>
  <c r="X121" i="4"/>
  <c r="Y121" i="4"/>
  <c r="Z121" i="4"/>
  <c r="AA121" i="4"/>
  <c r="AB121" i="4"/>
  <c r="AC121" i="4"/>
  <c r="AD121" i="4"/>
  <c r="AE121" i="4"/>
  <c r="T122" i="4"/>
  <c r="U122" i="4"/>
  <c r="V122" i="4"/>
  <c r="W122" i="4"/>
  <c r="X122" i="4"/>
  <c r="Y122" i="4"/>
  <c r="Z122" i="4"/>
  <c r="AA122" i="4"/>
  <c r="AB122" i="4"/>
  <c r="AC122" i="4"/>
  <c r="AD122" i="4"/>
  <c r="AE122" i="4"/>
  <c r="T123" i="4"/>
  <c r="U123" i="4"/>
  <c r="V123" i="4"/>
  <c r="W123" i="4"/>
  <c r="X123" i="4"/>
  <c r="Y123" i="4"/>
  <c r="Z123" i="4"/>
  <c r="AA123" i="4"/>
  <c r="AB123" i="4"/>
  <c r="AC123" i="4"/>
  <c r="AD123" i="4"/>
  <c r="AE123" i="4"/>
  <c r="T124" i="4"/>
  <c r="U124" i="4"/>
  <c r="V124" i="4"/>
  <c r="W124" i="4"/>
  <c r="X124" i="4"/>
  <c r="Y124" i="4"/>
  <c r="Z124" i="4"/>
  <c r="AA124" i="4"/>
  <c r="AB124" i="4"/>
  <c r="AC124" i="4"/>
  <c r="AD124" i="4"/>
  <c r="AE124" i="4"/>
  <c r="T89" i="4"/>
  <c r="U89" i="4"/>
  <c r="V89" i="4"/>
  <c r="W89" i="4"/>
  <c r="X89" i="4"/>
  <c r="Y89" i="4"/>
  <c r="Z89" i="4"/>
  <c r="AA89" i="4"/>
  <c r="AB89" i="4"/>
  <c r="AC89" i="4"/>
  <c r="AD89" i="4"/>
  <c r="AE89" i="4"/>
  <c r="T90" i="4"/>
  <c r="U90" i="4"/>
  <c r="V90" i="4"/>
  <c r="W90" i="4"/>
  <c r="X90" i="4"/>
  <c r="Y90" i="4"/>
  <c r="Z90" i="4"/>
  <c r="AA90" i="4"/>
  <c r="AB90" i="4"/>
  <c r="AC90" i="4"/>
  <c r="AD90" i="4"/>
  <c r="AE90" i="4"/>
  <c r="T91" i="4"/>
  <c r="U91" i="4"/>
  <c r="V91" i="4"/>
  <c r="W91" i="4"/>
  <c r="X91" i="4"/>
  <c r="Y91" i="4"/>
  <c r="Z91" i="4"/>
  <c r="AA91" i="4"/>
  <c r="AB91" i="4"/>
  <c r="AC91" i="4"/>
  <c r="AD91" i="4"/>
  <c r="AE91" i="4"/>
  <c r="T92" i="4"/>
  <c r="U92" i="4"/>
  <c r="V92" i="4"/>
  <c r="W92" i="4"/>
  <c r="X92" i="4"/>
  <c r="Y92" i="4"/>
  <c r="Z92" i="4"/>
  <c r="AA92" i="4"/>
  <c r="AB92" i="4"/>
  <c r="AC92" i="4"/>
  <c r="AD92" i="4"/>
  <c r="AE92" i="4"/>
  <c r="T93" i="4"/>
  <c r="U93" i="4"/>
  <c r="V93" i="4"/>
  <c r="W93" i="4"/>
  <c r="X93" i="4"/>
  <c r="Y93" i="4"/>
  <c r="Z93" i="4"/>
  <c r="AA93" i="4"/>
  <c r="AB93" i="4"/>
  <c r="AC93" i="4"/>
  <c r="AD93" i="4"/>
  <c r="AE93" i="4"/>
  <c r="T94" i="4"/>
  <c r="U94" i="4"/>
  <c r="V94" i="4"/>
  <c r="W94" i="4"/>
  <c r="X94" i="4"/>
  <c r="Y94" i="4"/>
  <c r="Z94" i="4"/>
  <c r="AA94" i="4"/>
  <c r="AB94" i="4"/>
  <c r="AC94" i="4"/>
  <c r="AD94" i="4"/>
  <c r="AE94" i="4"/>
  <c r="T95" i="4"/>
  <c r="U95" i="4"/>
  <c r="V95" i="4"/>
  <c r="W95" i="4"/>
  <c r="X95" i="4"/>
  <c r="Y95" i="4"/>
  <c r="Z95" i="4"/>
  <c r="AA95" i="4"/>
  <c r="AB95" i="4"/>
  <c r="AC95" i="4"/>
  <c r="AD95" i="4"/>
  <c r="AE95" i="4"/>
  <c r="T96" i="4"/>
  <c r="U96" i="4"/>
  <c r="V96" i="4"/>
  <c r="W96" i="4"/>
  <c r="X96" i="4"/>
  <c r="Y96" i="4"/>
  <c r="Z96" i="4"/>
  <c r="AA96" i="4"/>
  <c r="AB96" i="4"/>
  <c r="AC96" i="4"/>
  <c r="AD96" i="4"/>
  <c r="AE96" i="4"/>
  <c r="T97" i="4"/>
  <c r="U97" i="4"/>
  <c r="V97" i="4"/>
  <c r="W97" i="4"/>
  <c r="X97" i="4"/>
  <c r="Y97" i="4"/>
  <c r="Z97" i="4"/>
  <c r="AA97" i="4"/>
  <c r="AB97" i="4"/>
  <c r="AC97" i="4"/>
  <c r="AD97" i="4"/>
  <c r="AE97" i="4"/>
  <c r="T98" i="4"/>
  <c r="U98" i="4"/>
  <c r="V98" i="4"/>
  <c r="W98" i="4"/>
  <c r="X98" i="4"/>
  <c r="Y98" i="4"/>
  <c r="Z98" i="4"/>
  <c r="AA98" i="4"/>
  <c r="AB98" i="4"/>
  <c r="AC98" i="4"/>
  <c r="AD98" i="4"/>
  <c r="AE98" i="4"/>
  <c r="T99" i="4"/>
  <c r="U99" i="4"/>
  <c r="V99" i="4"/>
  <c r="W99" i="4"/>
  <c r="X99" i="4"/>
  <c r="Y99" i="4"/>
  <c r="Z99" i="4"/>
  <c r="AA99" i="4"/>
  <c r="AB99" i="4"/>
  <c r="AC99" i="4"/>
  <c r="AD99" i="4"/>
  <c r="AE99" i="4"/>
  <c r="T100" i="4"/>
  <c r="U100" i="4"/>
  <c r="V100" i="4"/>
  <c r="W100" i="4"/>
  <c r="X100" i="4"/>
  <c r="Y100" i="4"/>
  <c r="Z100" i="4"/>
  <c r="AA100" i="4"/>
  <c r="AB100" i="4"/>
  <c r="AC100" i="4"/>
  <c r="AD100" i="4"/>
  <c r="AE100" i="4"/>
  <c r="T101" i="4"/>
  <c r="U101" i="4"/>
  <c r="V101" i="4"/>
  <c r="W101" i="4"/>
  <c r="X101" i="4"/>
  <c r="Y101" i="4"/>
  <c r="Z101" i="4"/>
  <c r="AA101" i="4"/>
  <c r="AB101" i="4"/>
  <c r="AC101" i="4"/>
  <c r="AD101" i="4"/>
  <c r="AE101" i="4"/>
  <c r="T102" i="4"/>
  <c r="U102" i="4"/>
  <c r="V102" i="4"/>
  <c r="W102" i="4"/>
  <c r="X102" i="4"/>
  <c r="Y102" i="4"/>
  <c r="Z102" i="4"/>
  <c r="AA102" i="4"/>
  <c r="AB102" i="4"/>
  <c r="AC102" i="4"/>
  <c r="AD102" i="4"/>
  <c r="AE102" i="4"/>
  <c r="T103" i="4"/>
  <c r="U103" i="4"/>
  <c r="V103" i="4"/>
  <c r="W103" i="4"/>
  <c r="X103" i="4"/>
  <c r="Y103" i="4"/>
  <c r="Z103" i="4"/>
  <c r="AA103" i="4"/>
  <c r="AB103" i="4"/>
  <c r="AC103" i="4"/>
  <c r="AD103" i="4"/>
  <c r="AE103" i="4"/>
  <c r="T104" i="4"/>
  <c r="U104" i="4"/>
  <c r="V104" i="4"/>
  <c r="W104" i="4"/>
  <c r="X104" i="4"/>
  <c r="Y104" i="4"/>
  <c r="Z104" i="4"/>
  <c r="AA104" i="4"/>
  <c r="AB104" i="4"/>
  <c r="AC104" i="4"/>
  <c r="AD104" i="4"/>
  <c r="AE104" i="4"/>
  <c r="T69" i="4"/>
  <c r="U69" i="4"/>
  <c r="V69" i="4"/>
  <c r="W69" i="4"/>
  <c r="X69" i="4"/>
  <c r="Y69" i="4"/>
  <c r="Z69" i="4"/>
  <c r="AA69" i="4"/>
  <c r="AB69" i="4"/>
  <c r="AC69" i="4"/>
  <c r="AD69" i="4"/>
  <c r="AE69" i="4"/>
  <c r="T70" i="4"/>
  <c r="U70" i="4"/>
  <c r="V70" i="4"/>
  <c r="W70" i="4"/>
  <c r="X70" i="4"/>
  <c r="Y70" i="4"/>
  <c r="Z70" i="4"/>
  <c r="AA70" i="4"/>
  <c r="AB70" i="4"/>
  <c r="AC70" i="4"/>
  <c r="AD70" i="4"/>
  <c r="AE70" i="4"/>
  <c r="T71" i="4"/>
  <c r="U71" i="4"/>
  <c r="V71" i="4"/>
  <c r="W71" i="4"/>
  <c r="X71" i="4"/>
  <c r="Y71" i="4"/>
  <c r="Z71" i="4"/>
  <c r="AA71" i="4"/>
  <c r="AB71" i="4"/>
  <c r="AC71" i="4"/>
  <c r="AD71" i="4"/>
  <c r="AE71" i="4"/>
  <c r="T72" i="4"/>
  <c r="U72" i="4"/>
  <c r="V72" i="4"/>
  <c r="W72" i="4"/>
  <c r="X72" i="4"/>
  <c r="Y72" i="4"/>
  <c r="Z72" i="4"/>
  <c r="AA72" i="4"/>
  <c r="AB72" i="4"/>
  <c r="AC72" i="4"/>
  <c r="AD72" i="4"/>
  <c r="AE72" i="4"/>
  <c r="T73" i="4"/>
  <c r="U73" i="4"/>
  <c r="V73" i="4"/>
  <c r="W73" i="4"/>
  <c r="X73" i="4"/>
  <c r="Y73" i="4"/>
  <c r="Z73" i="4"/>
  <c r="AA73" i="4"/>
  <c r="AB73" i="4"/>
  <c r="AC73" i="4"/>
  <c r="AD73" i="4"/>
  <c r="AE73" i="4"/>
  <c r="T74" i="4"/>
  <c r="U74" i="4"/>
  <c r="V74" i="4"/>
  <c r="W74" i="4"/>
  <c r="X74" i="4"/>
  <c r="Y74" i="4"/>
  <c r="Z74" i="4"/>
  <c r="AA74" i="4"/>
  <c r="AB74" i="4"/>
  <c r="AC74" i="4"/>
  <c r="AD74" i="4"/>
  <c r="AE74" i="4"/>
  <c r="T75" i="4"/>
  <c r="U75" i="4"/>
  <c r="V75" i="4"/>
  <c r="W75" i="4"/>
  <c r="X75" i="4"/>
  <c r="Y75" i="4"/>
  <c r="Z75" i="4"/>
  <c r="AA75" i="4"/>
  <c r="AB75" i="4"/>
  <c r="AC75" i="4"/>
  <c r="AD75" i="4"/>
  <c r="AE75" i="4"/>
  <c r="T76" i="4"/>
  <c r="U76" i="4"/>
  <c r="V76" i="4"/>
  <c r="W76" i="4"/>
  <c r="X76" i="4"/>
  <c r="Y76" i="4"/>
  <c r="Z76" i="4"/>
  <c r="AA76" i="4"/>
  <c r="AB76" i="4"/>
  <c r="AC76" i="4"/>
  <c r="AD76" i="4"/>
  <c r="AE76" i="4"/>
  <c r="T77" i="4"/>
  <c r="U77" i="4"/>
  <c r="V77" i="4"/>
  <c r="W77" i="4"/>
  <c r="X77" i="4"/>
  <c r="Y77" i="4"/>
  <c r="Z77" i="4"/>
  <c r="AA77" i="4"/>
  <c r="AB77" i="4"/>
  <c r="AC77" i="4"/>
  <c r="AD77" i="4"/>
  <c r="AE77" i="4"/>
  <c r="T78" i="4"/>
  <c r="U78" i="4"/>
  <c r="V78" i="4"/>
  <c r="W78" i="4"/>
  <c r="X78" i="4"/>
  <c r="Y78" i="4"/>
  <c r="Z78" i="4"/>
  <c r="AA78" i="4"/>
  <c r="AB78" i="4"/>
  <c r="AC78" i="4"/>
  <c r="AD78" i="4"/>
  <c r="AE78" i="4"/>
  <c r="T79" i="4"/>
  <c r="U79" i="4"/>
  <c r="V79" i="4"/>
  <c r="W79" i="4"/>
  <c r="X79" i="4"/>
  <c r="Y79" i="4"/>
  <c r="Z79" i="4"/>
  <c r="AA79" i="4"/>
  <c r="AB79" i="4"/>
  <c r="AC79" i="4"/>
  <c r="AD79" i="4"/>
  <c r="AE79" i="4"/>
  <c r="T80" i="4"/>
  <c r="U80" i="4"/>
  <c r="V80" i="4"/>
  <c r="W80" i="4"/>
  <c r="X80" i="4"/>
  <c r="Y80" i="4"/>
  <c r="Z80" i="4"/>
  <c r="AA80" i="4"/>
  <c r="AB80" i="4"/>
  <c r="AC80" i="4"/>
  <c r="AD80" i="4"/>
  <c r="AE80" i="4"/>
  <c r="T81" i="4"/>
  <c r="U81" i="4"/>
  <c r="V81" i="4"/>
  <c r="W81" i="4"/>
  <c r="X81" i="4"/>
  <c r="Y81" i="4"/>
  <c r="Z81" i="4"/>
  <c r="AA81" i="4"/>
  <c r="AB81" i="4"/>
  <c r="AC81" i="4"/>
  <c r="AD81" i="4"/>
  <c r="AE81" i="4"/>
  <c r="T82" i="4"/>
  <c r="U82" i="4"/>
  <c r="V82" i="4"/>
  <c r="W82" i="4"/>
  <c r="X82" i="4"/>
  <c r="Y82" i="4"/>
  <c r="Z82" i="4"/>
  <c r="AA82" i="4"/>
  <c r="AB82" i="4"/>
  <c r="AC82" i="4"/>
  <c r="AD82" i="4"/>
  <c r="AE82" i="4"/>
  <c r="T83" i="4"/>
  <c r="U83" i="4"/>
  <c r="V83" i="4"/>
  <c r="W83" i="4"/>
  <c r="X83" i="4"/>
  <c r="Y83" i="4"/>
  <c r="Z83" i="4"/>
  <c r="AA83" i="4"/>
  <c r="AB83" i="4"/>
  <c r="AC83" i="4"/>
  <c r="AD83" i="4"/>
  <c r="AE83" i="4"/>
  <c r="T84" i="4"/>
  <c r="U84" i="4"/>
  <c r="V84" i="4"/>
  <c r="W84" i="4"/>
  <c r="X84" i="4"/>
  <c r="Y84" i="4"/>
  <c r="Z84" i="4"/>
  <c r="AA84" i="4"/>
  <c r="AB84" i="4"/>
  <c r="AC84" i="4"/>
  <c r="AD84" i="4"/>
  <c r="AE84" i="4"/>
  <c r="T46" i="4"/>
  <c r="U46" i="4"/>
  <c r="V46" i="4"/>
  <c r="W46" i="4"/>
  <c r="X46" i="4"/>
  <c r="Y46" i="4"/>
  <c r="Z46" i="4"/>
  <c r="AA46" i="4"/>
  <c r="AB46" i="4"/>
  <c r="AC46" i="4"/>
  <c r="AD46" i="4"/>
  <c r="AE46" i="4"/>
  <c r="T47" i="4"/>
  <c r="U47" i="4"/>
  <c r="V47" i="4"/>
  <c r="W47" i="4"/>
  <c r="X47" i="4"/>
  <c r="Y47" i="4"/>
  <c r="Z47" i="4"/>
  <c r="AA47" i="4"/>
  <c r="AB47" i="4"/>
  <c r="AC47" i="4"/>
  <c r="AD47" i="4"/>
  <c r="AE47" i="4"/>
  <c r="T48" i="4"/>
  <c r="U48" i="4"/>
  <c r="V48" i="4"/>
  <c r="W48" i="4"/>
  <c r="X48" i="4"/>
  <c r="Y48" i="4"/>
  <c r="Z48" i="4"/>
  <c r="AA48" i="4"/>
  <c r="AB48" i="4"/>
  <c r="AC48" i="4"/>
  <c r="AD48" i="4"/>
  <c r="AE48" i="4"/>
  <c r="T49" i="4"/>
  <c r="U49" i="4"/>
  <c r="V49" i="4"/>
  <c r="W49" i="4"/>
  <c r="X49" i="4"/>
  <c r="Y49" i="4"/>
  <c r="Z49" i="4"/>
  <c r="AA49" i="4"/>
  <c r="AB49" i="4"/>
  <c r="AC49" i="4"/>
  <c r="AD49" i="4"/>
  <c r="AE49" i="4"/>
  <c r="T50" i="4"/>
  <c r="U50" i="4"/>
  <c r="V50" i="4"/>
  <c r="W50" i="4"/>
  <c r="X50" i="4"/>
  <c r="Y50" i="4"/>
  <c r="Z50" i="4"/>
  <c r="AA50" i="4"/>
  <c r="AB50" i="4"/>
  <c r="AC50" i="4"/>
  <c r="AD50" i="4"/>
  <c r="AE50" i="4"/>
  <c r="T51" i="4"/>
  <c r="U51" i="4"/>
  <c r="V51" i="4"/>
  <c r="W51" i="4"/>
  <c r="X51" i="4"/>
  <c r="Y51" i="4"/>
  <c r="Z51" i="4"/>
  <c r="AA51" i="4"/>
  <c r="AB51" i="4"/>
  <c r="AC51" i="4"/>
  <c r="AD51" i="4"/>
  <c r="AE51" i="4"/>
  <c r="T52" i="4"/>
  <c r="U52" i="4"/>
  <c r="V52" i="4"/>
  <c r="W52" i="4"/>
  <c r="X52" i="4"/>
  <c r="Y52" i="4"/>
  <c r="Z52" i="4"/>
  <c r="AA52" i="4"/>
  <c r="AB52" i="4"/>
  <c r="AC52" i="4"/>
  <c r="AD52" i="4"/>
  <c r="AE52" i="4"/>
  <c r="T53" i="4"/>
  <c r="U53" i="4"/>
  <c r="V53" i="4"/>
  <c r="W53" i="4"/>
  <c r="X53" i="4"/>
  <c r="Y53" i="4"/>
  <c r="Z53" i="4"/>
  <c r="AA53" i="4"/>
  <c r="AB53" i="4"/>
  <c r="AC53" i="4"/>
  <c r="AD53" i="4"/>
  <c r="AE53" i="4"/>
  <c r="T54" i="4"/>
  <c r="U54" i="4"/>
  <c r="V54" i="4"/>
  <c r="W54" i="4"/>
  <c r="X54" i="4"/>
  <c r="Y54" i="4"/>
  <c r="Z54" i="4"/>
  <c r="AA54" i="4"/>
  <c r="AB54" i="4"/>
  <c r="AC54" i="4"/>
  <c r="AD54" i="4"/>
  <c r="AE54" i="4"/>
  <c r="T55" i="4"/>
  <c r="U55" i="4"/>
  <c r="V55" i="4"/>
  <c r="W55" i="4"/>
  <c r="X55" i="4"/>
  <c r="Y55" i="4"/>
  <c r="Z55" i="4"/>
  <c r="AA55" i="4"/>
  <c r="AB55" i="4"/>
  <c r="AC55" i="4"/>
  <c r="AD55" i="4"/>
  <c r="AE55" i="4"/>
  <c r="T56" i="4"/>
  <c r="U56" i="4"/>
  <c r="V56" i="4"/>
  <c r="W56" i="4"/>
  <c r="X56" i="4"/>
  <c r="Y56" i="4"/>
  <c r="Z56" i="4"/>
  <c r="AA56" i="4"/>
  <c r="AB56" i="4"/>
  <c r="AC56" i="4"/>
  <c r="AD56" i="4"/>
  <c r="AE56" i="4"/>
  <c r="T57" i="4"/>
  <c r="U57" i="4"/>
  <c r="V57" i="4"/>
  <c r="W57" i="4"/>
  <c r="X57" i="4"/>
  <c r="Y57" i="4"/>
  <c r="Z57" i="4"/>
  <c r="AA57" i="4"/>
  <c r="AB57" i="4"/>
  <c r="AC57" i="4"/>
  <c r="AD57" i="4"/>
  <c r="AE57" i="4"/>
  <c r="T58" i="4"/>
  <c r="U58" i="4"/>
  <c r="V58" i="4"/>
  <c r="W58" i="4"/>
  <c r="X58" i="4"/>
  <c r="Y58" i="4"/>
  <c r="Z58" i="4"/>
  <c r="AA58" i="4"/>
  <c r="AB58" i="4"/>
  <c r="AC58" i="4"/>
  <c r="AD58" i="4"/>
  <c r="AE58" i="4"/>
  <c r="T59" i="4"/>
  <c r="U59" i="4"/>
  <c r="V59" i="4"/>
  <c r="W59" i="4"/>
  <c r="X59" i="4"/>
  <c r="Y59" i="4"/>
  <c r="Z59" i="4"/>
  <c r="AA59" i="4"/>
  <c r="AB59" i="4"/>
  <c r="AC59" i="4"/>
  <c r="AD59" i="4"/>
  <c r="AE59" i="4"/>
  <c r="T60" i="4"/>
  <c r="U60" i="4"/>
  <c r="V60" i="4"/>
  <c r="W60" i="4"/>
  <c r="X60" i="4"/>
  <c r="Y60" i="4"/>
  <c r="Z60" i="4"/>
  <c r="AA60" i="4"/>
  <c r="AB60" i="4"/>
  <c r="AC60" i="4"/>
  <c r="AD60" i="4"/>
  <c r="AE60" i="4"/>
  <c r="T61" i="4"/>
  <c r="U61" i="4"/>
  <c r="V61" i="4"/>
  <c r="W61" i="4"/>
  <c r="X61" i="4"/>
  <c r="Y61" i="4"/>
  <c r="Z61" i="4"/>
  <c r="AA61" i="4"/>
  <c r="AB61" i="4"/>
  <c r="AC61" i="4"/>
  <c r="AD61" i="4"/>
  <c r="AE61" i="4"/>
  <c r="T26" i="4"/>
  <c r="U26" i="4"/>
  <c r="V26" i="4"/>
  <c r="W26" i="4"/>
  <c r="X26" i="4"/>
  <c r="Y26" i="4"/>
  <c r="Z26" i="4"/>
  <c r="AA26" i="4"/>
  <c r="AB26" i="4"/>
  <c r="AC26" i="4"/>
  <c r="AD26" i="4"/>
  <c r="AE26" i="4"/>
  <c r="T27" i="4"/>
  <c r="U27" i="4"/>
  <c r="V27" i="4"/>
  <c r="W27" i="4"/>
  <c r="X27" i="4"/>
  <c r="Y27" i="4"/>
  <c r="Z27" i="4"/>
  <c r="AA27" i="4"/>
  <c r="AB27" i="4"/>
  <c r="AC27" i="4"/>
  <c r="AD27" i="4"/>
  <c r="AE27" i="4"/>
  <c r="T28" i="4"/>
  <c r="U28" i="4"/>
  <c r="V28" i="4"/>
  <c r="W28" i="4"/>
  <c r="X28" i="4"/>
  <c r="Y28" i="4"/>
  <c r="Z28" i="4"/>
  <c r="AA28" i="4"/>
  <c r="AB28" i="4"/>
  <c r="AC28" i="4"/>
  <c r="AD28" i="4"/>
  <c r="AE28" i="4"/>
  <c r="T29" i="4"/>
  <c r="U29" i="4"/>
  <c r="V29" i="4"/>
  <c r="W29" i="4"/>
  <c r="X29" i="4"/>
  <c r="Y29" i="4"/>
  <c r="Z29" i="4"/>
  <c r="AA29" i="4"/>
  <c r="AB29" i="4"/>
  <c r="AC29" i="4"/>
  <c r="AD29" i="4"/>
  <c r="AE29" i="4"/>
  <c r="T30" i="4"/>
  <c r="U30" i="4"/>
  <c r="V30" i="4"/>
  <c r="W30" i="4"/>
  <c r="X30" i="4"/>
  <c r="Y30" i="4"/>
  <c r="Z30" i="4"/>
  <c r="AA30" i="4"/>
  <c r="AB30" i="4"/>
  <c r="AC30" i="4"/>
  <c r="AD30" i="4"/>
  <c r="AE30" i="4"/>
  <c r="T31" i="4"/>
  <c r="U31" i="4"/>
  <c r="V31" i="4"/>
  <c r="W31" i="4"/>
  <c r="X31" i="4"/>
  <c r="Y31" i="4"/>
  <c r="Z31" i="4"/>
  <c r="AA31" i="4"/>
  <c r="AB31" i="4"/>
  <c r="AC31" i="4"/>
  <c r="AD31" i="4"/>
  <c r="AE31" i="4"/>
  <c r="T32" i="4"/>
  <c r="U32" i="4"/>
  <c r="V32" i="4"/>
  <c r="W32" i="4"/>
  <c r="X32" i="4"/>
  <c r="Y32" i="4"/>
  <c r="Z32" i="4"/>
  <c r="AA32" i="4"/>
  <c r="AB32" i="4"/>
  <c r="AC32" i="4"/>
  <c r="AD32" i="4"/>
  <c r="AE32" i="4"/>
  <c r="T33" i="4"/>
  <c r="U33" i="4"/>
  <c r="V33" i="4"/>
  <c r="W33" i="4"/>
  <c r="X33" i="4"/>
  <c r="Y33" i="4"/>
  <c r="Z33" i="4"/>
  <c r="AA33" i="4"/>
  <c r="AB33" i="4"/>
  <c r="AC33" i="4"/>
  <c r="AD33" i="4"/>
  <c r="AE33" i="4"/>
  <c r="T34" i="4"/>
  <c r="U34" i="4"/>
  <c r="V34" i="4"/>
  <c r="W34" i="4"/>
  <c r="X34" i="4"/>
  <c r="Y34" i="4"/>
  <c r="Z34" i="4"/>
  <c r="AA34" i="4"/>
  <c r="AB34" i="4"/>
  <c r="AC34" i="4"/>
  <c r="AD34" i="4"/>
  <c r="AE34" i="4"/>
  <c r="T35" i="4"/>
  <c r="U35" i="4"/>
  <c r="V35" i="4"/>
  <c r="W35" i="4"/>
  <c r="X35" i="4"/>
  <c r="Y35" i="4"/>
  <c r="Z35" i="4"/>
  <c r="AA35" i="4"/>
  <c r="AB35" i="4"/>
  <c r="AC35" i="4"/>
  <c r="AD35" i="4"/>
  <c r="AE35" i="4"/>
  <c r="T36" i="4"/>
  <c r="U36" i="4"/>
  <c r="V36" i="4"/>
  <c r="W36" i="4"/>
  <c r="X36" i="4"/>
  <c r="Y36" i="4"/>
  <c r="Z36" i="4"/>
  <c r="AA36" i="4"/>
  <c r="AB36" i="4"/>
  <c r="AC36" i="4"/>
  <c r="AD36" i="4"/>
  <c r="AE36" i="4"/>
  <c r="T37" i="4"/>
  <c r="U37" i="4"/>
  <c r="V37" i="4"/>
  <c r="W37" i="4"/>
  <c r="X37" i="4"/>
  <c r="Y37" i="4"/>
  <c r="Z37" i="4"/>
  <c r="AA37" i="4"/>
  <c r="AB37" i="4"/>
  <c r="AC37" i="4"/>
  <c r="AD37" i="4"/>
  <c r="AE37" i="4"/>
  <c r="T38" i="4"/>
  <c r="U38" i="4"/>
  <c r="V38" i="4"/>
  <c r="W38" i="4"/>
  <c r="X38" i="4"/>
  <c r="Y38" i="4"/>
  <c r="Z38" i="4"/>
  <c r="AA38" i="4"/>
  <c r="AB38" i="4"/>
  <c r="AC38" i="4"/>
  <c r="AD38" i="4"/>
  <c r="AE38" i="4"/>
  <c r="T39" i="4"/>
  <c r="U39" i="4"/>
  <c r="V39" i="4"/>
  <c r="W39" i="4"/>
  <c r="X39" i="4"/>
  <c r="Y39" i="4"/>
  <c r="Z39" i="4"/>
  <c r="AA39" i="4"/>
  <c r="AB39" i="4"/>
  <c r="AC39" i="4"/>
  <c r="AD39" i="4"/>
  <c r="AE39" i="4"/>
  <c r="T40" i="4"/>
  <c r="U40" i="4"/>
  <c r="V40" i="4"/>
  <c r="W40" i="4"/>
  <c r="X40" i="4"/>
  <c r="Y40" i="4"/>
  <c r="Z40" i="4"/>
  <c r="AA40" i="4"/>
  <c r="AB40" i="4"/>
  <c r="AC40" i="4"/>
  <c r="AD40" i="4"/>
  <c r="AE40" i="4"/>
  <c r="T41" i="4"/>
  <c r="U41" i="4"/>
  <c r="V41" i="4"/>
  <c r="W41" i="4"/>
  <c r="X41" i="4"/>
  <c r="Y41" i="4"/>
  <c r="Z41" i="4"/>
  <c r="AA41" i="4"/>
  <c r="AB41" i="4"/>
  <c r="AC41" i="4"/>
  <c r="AD41" i="4"/>
  <c r="AE41" i="4"/>
  <c r="T6" i="4"/>
  <c r="U6" i="4"/>
  <c r="V6" i="4"/>
  <c r="W6" i="4"/>
  <c r="X6" i="4"/>
  <c r="Y6" i="4"/>
  <c r="Z6" i="4"/>
  <c r="AA6" i="4"/>
  <c r="AB6" i="4"/>
  <c r="AC6" i="4"/>
  <c r="AD6" i="4"/>
  <c r="AE6" i="4"/>
  <c r="T7" i="4"/>
  <c r="U7" i="4"/>
  <c r="V7" i="4"/>
  <c r="W7" i="4"/>
  <c r="X7" i="4"/>
  <c r="Y7" i="4"/>
  <c r="Z7" i="4"/>
  <c r="AA7" i="4"/>
  <c r="AB7" i="4"/>
  <c r="AC7" i="4"/>
  <c r="AD7" i="4"/>
  <c r="AE7" i="4"/>
  <c r="T8" i="4"/>
  <c r="U8" i="4"/>
  <c r="V8" i="4"/>
  <c r="W8" i="4"/>
  <c r="X8" i="4"/>
  <c r="Y8" i="4"/>
  <c r="Z8" i="4"/>
  <c r="AA8" i="4"/>
  <c r="AB8" i="4"/>
  <c r="AC8" i="4"/>
  <c r="AD8" i="4"/>
  <c r="AE8" i="4"/>
  <c r="T9" i="4"/>
  <c r="U9" i="4"/>
  <c r="V9" i="4"/>
  <c r="W9" i="4"/>
  <c r="X9" i="4"/>
  <c r="Y9" i="4"/>
  <c r="Z9" i="4"/>
  <c r="AA9" i="4"/>
  <c r="AB9" i="4"/>
  <c r="AC9" i="4"/>
  <c r="AD9" i="4"/>
  <c r="AE9" i="4"/>
  <c r="T10" i="4"/>
  <c r="U10" i="4"/>
  <c r="V10" i="4"/>
  <c r="W10" i="4"/>
  <c r="X10" i="4"/>
  <c r="Y10" i="4"/>
  <c r="Z10" i="4"/>
  <c r="AA10" i="4"/>
  <c r="AB10" i="4"/>
  <c r="AC10" i="4"/>
  <c r="AD10" i="4"/>
  <c r="AE10" i="4"/>
  <c r="T11" i="4"/>
  <c r="U11" i="4"/>
  <c r="V11" i="4"/>
  <c r="W11" i="4"/>
  <c r="X11" i="4"/>
  <c r="Y11" i="4"/>
  <c r="Z11" i="4"/>
  <c r="AA11" i="4"/>
  <c r="AB11" i="4"/>
  <c r="AC11" i="4"/>
  <c r="AD11" i="4"/>
  <c r="AE11" i="4"/>
  <c r="T12" i="4"/>
  <c r="U12" i="4"/>
  <c r="V12" i="4"/>
  <c r="W12" i="4"/>
  <c r="X12" i="4"/>
  <c r="Y12" i="4"/>
  <c r="Z12" i="4"/>
  <c r="AA12" i="4"/>
  <c r="AB12" i="4"/>
  <c r="AC12" i="4"/>
  <c r="AD12" i="4"/>
  <c r="AE12" i="4"/>
  <c r="T13" i="4"/>
  <c r="U13" i="4"/>
  <c r="V13" i="4"/>
  <c r="W13" i="4"/>
  <c r="X13" i="4"/>
  <c r="Y13" i="4"/>
  <c r="Z13" i="4"/>
  <c r="AA13" i="4"/>
  <c r="AB13" i="4"/>
  <c r="AC13" i="4"/>
  <c r="AD13" i="4"/>
  <c r="AE13" i="4"/>
  <c r="T14" i="4"/>
  <c r="U14" i="4"/>
  <c r="V14" i="4"/>
  <c r="W14" i="4"/>
  <c r="X14" i="4"/>
  <c r="Y14" i="4"/>
  <c r="Z14" i="4"/>
  <c r="AA14" i="4"/>
  <c r="AB14" i="4"/>
  <c r="AC14" i="4"/>
  <c r="AD14" i="4"/>
  <c r="AE14" i="4"/>
  <c r="T15" i="4"/>
  <c r="U15" i="4"/>
  <c r="V15" i="4"/>
  <c r="W15" i="4"/>
  <c r="X15" i="4"/>
  <c r="Y15" i="4"/>
  <c r="Z15" i="4"/>
  <c r="AA15" i="4"/>
  <c r="AB15" i="4"/>
  <c r="AC15" i="4"/>
  <c r="AD15" i="4"/>
  <c r="AE15" i="4"/>
  <c r="T16" i="4"/>
  <c r="U16" i="4"/>
  <c r="V16" i="4"/>
  <c r="W16" i="4"/>
  <c r="X16" i="4"/>
  <c r="Y16" i="4"/>
  <c r="Z16" i="4"/>
  <c r="AA16" i="4"/>
  <c r="AB16" i="4"/>
  <c r="AC16" i="4"/>
  <c r="AD16" i="4"/>
  <c r="AE16" i="4"/>
  <c r="T17" i="4"/>
  <c r="U17" i="4"/>
  <c r="V17" i="4"/>
  <c r="W17" i="4"/>
  <c r="X17" i="4"/>
  <c r="Y17" i="4"/>
  <c r="Z17" i="4"/>
  <c r="AA17" i="4"/>
  <c r="AB17" i="4"/>
  <c r="AC17" i="4"/>
  <c r="AD17" i="4"/>
  <c r="AE17" i="4"/>
  <c r="T18" i="4"/>
  <c r="U18" i="4"/>
  <c r="V18" i="4"/>
  <c r="W18" i="4"/>
  <c r="X18" i="4"/>
  <c r="Y18" i="4"/>
  <c r="Z18" i="4"/>
  <c r="AA18" i="4"/>
  <c r="AB18" i="4"/>
  <c r="AC18" i="4"/>
  <c r="AD18" i="4"/>
  <c r="AE18" i="4"/>
  <c r="T19" i="4"/>
  <c r="U19" i="4"/>
  <c r="V19" i="4"/>
  <c r="W19" i="4"/>
  <c r="X19" i="4"/>
  <c r="Y19" i="4"/>
  <c r="Z19" i="4"/>
  <c r="AA19" i="4"/>
  <c r="AB19" i="4"/>
  <c r="AC19" i="4"/>
  <c r="AD19" i="4"/>
  <c r="AE19" i="4"/>
  <c r="T20" i="4"/>
  <c r="U20" i="4"/>
  <c r="V20" i="4"/>
  <c r="W20" i="4"/>
  <c r="X20" i="4"/>
  <c r="Y20" i="4"/>
  <c r="Z20" i="4"/>
  <c r="AA20" i="4"/>
  <c r="AB20" i="4"/>
  <c r="AC20" i="4"/>
  <c r="AD20" i="4"/>
  <c r="AE20" i="4"/>
  <c r="T21" i="4"/>
  <c r="U21" i="4"/>
  <c r="V21" i="4"/>
  <c r="W21" i="4"/>
  <c r="X21" i="4"/>
  <c r="Y21" i="4"/>
  <c r="Z21" i="4"/>
  <c r="AA21" i="4"/>
  <c r="AB21" i="4"/>
  <c r="AC21" i="4"/>
  <c r="AD21" i="4"/>
  <c r="AE21" i="4"/>
  <c r="D6" i="4"/>
  <c r="E6" i="4"/>
  <c r="F6" i="4"/>
  <c r="G6" i="4"/>
  <c r="H6" i="4"/>
  <c r="I6" i="4"/>
  <c r="J6" i="4"/>
  <c r="K6" i="4"/>
  <c r="L6" i="4"/>
  <c r="M6" i="4"/>
  <c r="N6" i="4"/>
  <c r="O6" i="4"/>
  <c r="D26" i="4"/>
  <c r="E26" i="4"/>
  <c r="F26" i="4"/>
  <c r="G26" i="4"/>
  <c r="H26" i="4"/>
  <c r="I26" i="4"/>
  <c r="J26" i="4"/>
  <c r="K26" i="4"/>
  <c r="L26" i="4"/>
  <c r="M26" i="4"/>
  <c r="N26" i="4"/>
  <c r="O26" i="4"/>
  <c r="D46" i="4"/>
  <c r="E46" i="4"/>
  <c r="F46" i="4"/>
  <c r="G46" i="4"/>
  <c r="H46" i="4"/>
  <c r="I46" i="4"/>
  <c r="J46" i="4"/>
  <c r="K46" i="4"/>
  <c r="L46" i="4"/>
  <c r="M46" i="4"/>
  <c r="N46" i="4"/>
  <c r="O46" i="4"/>
  <c r="D69" i="4"/>
  <c r="E69" i="4"/>
  <c r="F69" i="4"/>
  <c r="G69" i="4"/>
  <c r="H69" i="4"/>
  <c r="I69" i="4"/>
  <c r="J69" i="4"/>
  <c r="K69" i="4"/>
  <c r="L69" i="4"/>
  <c r="M69" i="4"/>
  <c r="N69" i="4"/>
  <c r="O69" i="4"/>
  <c r="D89" i="4"/>
  <c r="E89" i="4"/>
  <c r="F89" i="4"/>
  <c r="G89" i="4"/>
  <c r="H89" i="4"/>
  <c r="I89" i="4"/>
  <c r="J89" i="4"/>
  <c r="K89" i="4"/>
  <c r="L89" i="4"/>
  <c r="M89" i="4"/>
  <c r="N89" i="4"/>
  <c r="O8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D215" i="4"/>
  <c r="E215" i="4"/>
  <c r="F215" i="4"/>
  <c r="G215" i="4"/>
  <c r="H215" i="4"/>
  <c r="I215" i="4"/>
  <c r="J215" i="4"/>
  <c r="K215" i="4"/>
  <c r="L215" i="4"/>
  <c r="M215" i="4"/>
  <c r="N215" i="4"/>
  <c r="O21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D298" i="4"/>
  <c r="E298" i="4"/>
  <c r="D7" i="4"/>
  <c r="E7" i="4"/>
  <c r="F7" i="4"/>
  <c r="G7" i="4"/>
  <c r="H7" i="4"/>
  <c r="I7" i="4"/>
  <c r="J7" i="4"/>
  <c r="K7" i="4"/>
  <c r="L7" i="4"/>
  <c r="M7" i="4"/>
  <c r="N7" i="4"/>
  <c r="O7" i="4"/>
  <c r="D27" i="4"/>
  <c r="E27" i="4"/>
  <c r="F27" i="4"/>
  <c r="G27" i="4"/>
  <c r="H27" i="4"/>
  <c r="I27" i="4"/>
  <c r="J27" i="4"/>
  <c r="K27" i="4"/>
  <c r="L27" i="4"/>
  <c r="M27" i="4"/>
  <c r="N27" i="4"/>
  <c r="O27" i="4"/>
  <c r="D47" i="4"/>
  <c r="E47" i="4"/>
  <c r="F47" i="4"/>
  <c r="G47" i="4"/>
  <c r="H47" i="4"/>
  <c r="I47" i="4"/>
  <c r="J47" i="4"/>
  <c r="K47" i="4"/>
  <c r="L47" i="4"/>
  <c r="M47" i="4"/>
  <c r="N47" i="4"/>
  <c r="O47" i="4"/>
  <c r="D70" i="4"/>
  <c r="E70" i="4"/>
  <c r="F70" i="4"/>
  <c r="G70" i="4"/>
  <c r="H70" i="4"/>
  <c r="I70" i="4"/>
  <c r="J70" i="4"/>
  <c r="K70" i="4"/>
  <c r="L70" i="4"/>
  <c r="M70" i="4"/>
  <c r="N70" i="4"/>
  <c r="O70" i="4"/>
  <c r="D90" i="4"/>
  <c r="E90" i="4"/>
  <c r="F90" i="4"/>
  <c r="G90" i="4"/>
  <c r="H90" i="4"/>
  <c r="I90" i="4"/>
  <c r="J90" i="4"/>
  <c r="K90" i="4"/>
  <c r="L90" i="4"/>
  <c r="M90" i="4"/>
  <c r="N90" i="4"/>
  <c r="O9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D216" i="4"/>
  <c r="E216" i="4"/>
  <c r="F216" i="4"/>
  <c r="G216" i="4"/>
  <c r="H216" i="4"/>
  <c r="I216" i="4"/>
  <c r="J216" i="4"/>
  <c r="K216" i="4"/>
  <c r="L216" i="4"/>
  <c r="M216" i="4"/>
  <c r="N216" i="4"/>
  <c r="O216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D279" i="4"/>
  <c r="E279" i="4"/>
  <c r="F279" i="4"/>
  <c r="G279" i="4"/>
  <c r="H279" i="4"/>
  <c r="I279" i="4"/>
  <c r="J279" i="4"/>
  <c r="K279" i="4"/>
  <c r="L279" i="4"/>
  <c r="M279" i="4"/>
  <c r="N279" i="4"/>
  <c r="O279" i="4"/>
  <c r="D299" i="4"/>
  <c r="E299" i="4"/>
  <c r="D8" i="4"/>
  <c r="E8" i="4"/>
  <c r="F8" i="4"/>
  <c r="G8" i="4"/>
  <c r="H8" i="4"/>
  <c r="I8" i="4"/>
  <c r="J8" i="4"/>
  <c r="K8" i="4"/>
  <c r="L8" i="4"/>
  <c r="M8" i="4"/>
  <c r="N8" i="4"/>
  <c r="O8" i="4"/>
  <c r="D28" i="4"/>
  <c r="E28" i="4"/>
  <c r="F28" i="4"/>
  <c r="G28" i="4"/>
  <c r="H28" i="4"/>
  <c r="I28" i="4"/>
  <c r="J28" i="4"/>
  <c r="K28" i="4"/>
  <c r="L28" i="4"/>
  <c r="M28" i="4"/>
  <c r="N28" i="4"/>
  <c r="O28" i="4"/>
  <c r="D48" i="4"/>
  <c r="E48" i="4"/>
  <c r="F48" i="4"/>
  <c r="G48" i="4"/>
  <c r="H48" i="4"/>
  <c r="I48" i="4"/>
  <c r="J48" i="4"/>
  <c r="K48" i="4"/>
  <c r="L48" i="4"/>
  <c r="M48" i="4"/>
  <c r="N48" i="4"/>
  <c r="O48" i="4"/>
  <c r="D71" i="4"/>
  <c r="E71" i="4"/>
  <c r="F71" i="4"/>
  <c r="G71" i="4"/>
  <c r="H71" i="4"/>
  <c r="I71" i="4"/>
  <c r="J71" i="4"/>
  <c r="K71" i="4"/>
  <c r="L71" i="4"/>
  <c r="M71" i="4"/>
  <c r="N71" i="4"/>
  <c r="O71" i="4"/>
  <c r="D91" i="4"/>
  <c r="E91" i="4"/>
  <c r="F91" i="4"/>
  <c r="G91" i="4"/>
  <c r="H91" i="4"/>
  <c r="I91" i="4"/>
  <c r="J91" i="4"/>
  <c r="K91" i="4"/>
  <c r="L91" i="4"/>
  <c r="M91" i="4"/>
  <c r="N91" i="4"/>
  <c r="O9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D217" i="4"/>
  <c r="E217" i="4"/>
  <c r="F217" i="4"/>
  <c r="G217" i="4"/>
  <c r="H217" i="4"/>
  <c r="I217" i="4"/>
  <c r="J217" i="4"/>
  <c r="K217" i="4"/>
  <c r="L217" i="4"/>
  <c r="M217" i="4"/>
  <c r="N217" i="4"/>
  <c r="O21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D300" i="4"/>
  <c r="E300" i="4"/>
  <c r="D9" i="4"/>
  <c r="E9" i="4"/>
  <c r="F9" i="4"/>
  <c r="G9" i="4"/>
  <c r="H9" i="4"/>
  <c r="I9" i="4"/>
  <c r="J9" i="4"/>
  <c r="K9" i="4"/>
  <c r="L9" i="4"/>
  <c r="M9" i="4"/>
  <c r="N9" i="4"/>
  <c r="O9" i="4"/>
  <c r="D29" i="4"/>
  <c r="E29" i="4"/>
  <c r="F29" i="4"/>
  <c r="G29" i="4"/>
  <c r="H29" i="4"/>
  <c r="I29" i="4"/>
  <c r="J29" i="4"/>
  <c r="K29" i="4"/>
  <c r="L29" i="4"/>
  <c r="M29" i="4"/>
  <c r="N29" i="4"/>
  <c r="O29" i="4"/>
  <c r="D49" i="4"/>
  <c r="E49" i="4"/>
  <c r="F49" i="4"/>
  <c r="G49" i="4"/>
  <c r="H49" i="4"/>
  <c r="I49" i="4"/>
  <c r="J49" i="4"/>
  <c r="K49" i="4"/>
  <c r="L49" i="4"/>
  <c r="M49" i="4"/>
  <c r="N49" i="4"/>
  <c r="O49" i="4"/>
  <c r="D72" i="4"/>
  <c r="E72" i="4"/>
  <c r="F72" i="4"/>
  <c r="G72" i="4"/>
  <c r="H72" i="4"/>
  <c r="I72" i="4"/>
  <c r="J72" i="4"/>
  <c r="K72" i="4"/>
  <c r="L72" i="4"/>
  <c r="M72" i="4"/>
  <c r="N72" i="4"/>
  <c r="O72" i="4"/>
  <c r="D92" i="4"/>
  <c r="E92" i="4"/>
  <c r="F92" i="4"/>
  <c r="G92" i="4"/>
  <c r="H92" i="4"/>
  <c r="I92" i="4"/>
  <c r="J92" i="4"/>
  <c r="K92" i="4"/>
  <c r="L92" i="4"/>
  <c r="M92" i="4"/>
  <c r="N92" i="4"/>
  <c r="O9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D218" i="4"/>
  <c r="E218" i="4"/>
  <c r="F218" i="4"/>
  <c r="G218" i="4"/>
  <c r="H218" i="4"/>
  <c r="I218" i="4"/>
  <c r="J218" i="4"/>
  <c r="K218" i="4"/>
  <c r="L218" i="4"/>
  <c r="M218" i="4"/>
  <c r="N218" i="4"/>
  <c r="O218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D281" i="4"/>
  <c r="E281" i="4"/>
  <c r="F281" i="4"/>
  <c r="G281" i="4"/>
  <c r="H281" i="4"/>
  <c r="I281" i="4"/>
  <c r="J281" i="4"/>
  <c r="K281" i="4"/>
  <c r="L281" i="4"/>
  <c r="M281" i="4"/>
  <c r="N281" i="4"/>
  <c r="O281" i="4"/>
  <c r="D301" i="4"/>
  <c r="E301" i="4"/>
  <c r="D10" i="4"/>
  <c r="E10" i="4"/>
  <c r="F10" i="4"/>
  <c r="G10" i="4"/>
  <c r="H10" i="4"/>
  <c r="I10" i="4"/>
  <c r="J10" i="4"/>
  <c r="K10" i="4"/>
  <c r="L10" i="4"/>
  <c r="M10" i="4"/>
  <c r="N10" i="4"/>
  <c r="O10" i="4"/>
  <c r="D30" i="4"/>
  <c r="E30" i="4"/>
  <c r="F30" i="4"/>
  <c r="G30" i="4"/>
  <c r="H30" i="4"/>
  <c r="I30" i="4"/>
  <c r="J30" i="4"/>
  <c r="K30" i="4"/>
  <c r="L30" i="4"/>
  <c r="M30" i="4"/>
  <c r="N30" i="4"/>
  <c r="O30" i="4"/>
  <c r="D50" i="4"/>
  <c r="E50" i="4"/>
  <c r="F50" i="4"/>
  <c r="G50" i="4"/>
  <c r="H50" i="4"/>
  <c r="I50" i="4"/>
  <c r="J50" i="4"/>
  <c r="K50" i="4"/>
  <c r="L50" i="4"/>
  <c r="M50" i="4"/>
  <c r="N50" i="4"/>
  <c r="O50" i="4"/>
  <c r="D73" i="4"/>
  <c r="E73" i="4"/>
  <c r="F73" i="4"/>
  <c r="G73" i="4"/>
  <c r="H73" i="4"/>
  <c r="I73" i="4"/>
  <c r="J73" i="4"/>
  <c r="K73" i="4"/>
  <c r="L73" i="4"/>
  <c r="M73" i="4"/>
  <c r="N73" i="4"/>
  <c r="O73" i="4"/>
  <c r="D93" i="4"/>
  <c r="E93" i="4"/>
  <c r="F93" i="4"/>
  <c r="G93" i="4"/>
  <c r="H93" i="4"/>
  <c r="I93" i="4"/>
  <c r="J93" i="4"/>
  <c r="K93" i="4"/>
  <c r="L93" i="4"/>
  <c r="M93" i="4"/>
  <c r="N93" i="4"/>
  <c r="O9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D282" i="4"/>
  <c r="E282" i="4"/>
  <c r="F282" i="4"/>
  <c r="G282" i="4"/>
  <c r="H282" i="4"/>
  <c r="I282" i="4"/>
  <c r="J282" i="4"/>
  <c r="K282" i="4"/>
  <c r="L282" i="4"/>
  <c r="M282" i="4"/>
  <c r="N282" i="4"/>
  <c r="O282" i="4"/>
  <c r="D302" i="4"/>
  <c r="E302" i="4"/>
  <c r="D11" i="4"/>
  <c r="E11" i="4"/>
  <c r="F11" i="4"/>
  <c r="G11" i="4"/>
  <c r="H11" i="4"/>
  <c r="I11" i="4"/>
  <c r="J11" i="4"/>
  <c r="K11" i="4"/>
  <c r="L11" i="4"/>
  <c r="M11" i="4"/>
  <c r="N11" i="4"/>
  <c r="O11" i="4"/>
  <c r="D31" i="4"/>
  <c r="E31" i="4"/>
  <c r="F31" i="4"/>
  <c r="G31" i="4"/>
  <c r="H31" i="4"/>
  <c r="I31" i="4"/>
  <c r="J31" i="4"/>
  <c r="K31" i="4"/>
  <c r="L31" i="4"/>
  <c r="M31" i="4"/>
  <c r="N31" i="4"/>
  <c r="O31" i="4"/>
  <c r="D51" i="4"/>
  <c r="E51" i="4"/>
  <c r="F51" i="4"/>
  <c r="G51" i="4"/>
  <c r="H51" i="4"/>
  <c r="I51" i="4"/>
  <c r="J51" i="4"/>
  <c r="K51" i="4"/>
  <c r="L51" i="4"/>
  <c r="M51" i="4"/>
  <c r="N51" i="4"/>
  <c r="O51" i="4"/>
  <c r="D74" i="4"/>
  <c r="E74" i="4"/>
  <c r="F74" i="4"/>
  <c r="G74" i="4"/>
  <c r="H74" i="4"/>
  <c r="I74" i="4"/>
  <c r="J74" i="4"/>
  <c r="K74" i="4"/>
  <c r="L74" i="4"/>
  <c r="M74" i="4"/>
  <c r="N74" i="4"/>
  <c r="O74" i="4"/>
  <c r="D94" i="4"/>
  <c r="E94" i="4"/>
  <c r="F94" i="4"/>
  <c r="G94" i="4"/>
  <c r="H94" i="4"/>
  <c r="I94" i="4"/>
  <c r="J94" i="4"/>
  <c r="K94" i="4"/>
  <c r="L94" i="4"/>
  <c r="M94" i="4"/>
  <c r="N94" i="4"/>
  <c r="O9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D220" i="4"/>
  <c r="E220" i="4"/>
  <c r="F220" i="4"/>
  <c r="G220" i="4"/>
  <c r="H220" i="4"/>
  <c r="I220" i="4"/>
  <c r="J220" i="4"/>
  <c r="K220" i="4"/>
  <c r="L220" i="4"/>
  <c r="M220" i="4"/>
  <c r="N220" i="4"/>
  <c r="O220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D283" i="4"/>
  <c r="E283" i="4"/>
  <c r="F283" i="4"/>
  <c r="G283" i="4"/>
  <c r="H283" i="4"/>
  <c r="I283" i="4"/>
  <c r="J283" i="4"/>
  <c r="K283" i="4"/>
  <c r="L283" i="4"/>
  <c r="M283" i="4"/>
  <c r="N283" i="4"/>
  <c r="O283" i="4"/>
  <c r="D303" i="4"/>
  <c r="E303" i="4"/>
  <c r="D12" i="4"/>
  <c r="E12" i="4"/>
  <c r="F12" i="4"/>
  <c r="G12" i="4"/>
  <c r="H12" i="4"/>
  <c r="I12" i="4"/>
  <c r="J12" i="4"/>
  <c r="K12" i="4"/>
  <c r="L12" i="4"/>
  <c r="M12" i="4"/>
  <c r="N12" i="4"/>
  <c r="O12" i="4"/>
  <c r="D32" i="4"/>
  <c r="E32" i="4"/>
  <c r="F32" i="4"/>
  <c r="G32" i="4"/>
  <c r="H32" i="4"/>
  <c r="I32" i="4"/>
  <c r="J32" i="4"/>
  <c r="K32" i="4"/>
  <c r="L32" i="4"/>
  <c r="M32" i="4"/>
  <c r="N32" i="4"/>
  <c r="O32" i="4"/>
  <c r="D52" i="4"/>
  <c r="E52" i="4"/>
  <c r="F52" i="4"/>
  <c r="G52" i="4"/>
  <c r="H52" i="4"/>
  <c r="I52" i="4"/>
  <c r="J52" i="4"/>
  <c r="K52" i="4"/>
  <c r="L52" i="4"/>
  <c r="M52" i="4"/>
  <c r="N52" i="4"/>
  <c r="O52" i="4"/>
  <c r="D75" i="4"/>
  <c r="E75" i="4"/>
  <c r="F75" i="4"/>
  <c r="G75" i="4"/>
  <c r="H75" i="4"/>
  <c r="I75" i="4"/>
  <c r="J75" i="4"/>
  <c r="K75" i="4"/>
  <c r="L75" i="4"/>
  <c r="M75" i="4"/>
  <c r="N75" i="4"/>
  <c r="O75" i="4"/>
  <c r="D95" i="4"/>
  <c r="E95" i="4"/>
  <c r="F95" i="4"/>
  <c r="G95" i="4"/>
  <c r="H95" i="4"/>
  <c r="I95" i="4"/>
  <c r="J95" i="4"/>
  <c r="K95" i="4"/>
  <c r="L95" i="4"/>
  <c r="M95" i="4"/>
  <c r="N95" i="4"/>
  <c r="O9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D284" i="4"/>
  <c r="E284" i="4"/>
  <c r="F284" i="4"/>
  <c r="G284" i="4"/>
  <c r="H284" i="4"/>
  <c r="I284" i="4"/>
  <c r="J284" i="4"/>
  <c r="K284" i="4"/>
  <c r="L284" i="4"/>
  <c r="M284" i="4"/>
  <c r="N284" i="4"/>
  <c r="O284" i="4"/>
  <c r="D304" i="4"/>
  <c r="E304" i="4"/>
  <c r="D13" i="4"/>
  <c r="E13" i="4"/>
  <c r="F13" i="4"/>
  <c r="G13" i="4"/>
  <c r="H13" i="4"/>
  <c r="I13" i="4"/>
  <c r="J13" i="4"/>
  <c r="K13" i="4"/>
  <c r="L13" i="4"/>
  <c r="M13" i="4"/>
  <c r="N13" i="4"/>
  <c r="O13" i="4"/>
  <c r="D33" i="4"/>
  <c r="E33" i="4"/>
  <c r="F33" i="4"/>
  <c r="G33" i="4"/>
  <c r="H33" i="4"/>
  <c r="I33" i="4"/>
  <c r="J33" i="4"/>
  <c r="K33" i="4"/>
  <c r="L33" i="4"/>
  <c r="M33" i="4"/>
  <c r="N33" i="4"/>
  <c r="O33" i="4"/>
  <c r="D53" i="4"/>
  <c r="E53" i="4"/>
  <c r="F53" i="4"/>
  <c r="G53" i="4"/>
  <c r="H53" i="4"/>
  <c r="I53" i="4"/>
  <c r="J53" i="4"/>
  <c r="K53" i="4"/>
  <c r="L53" i="4"/>
  <c r="M53" i="4"/>
  <c r="N53" i="4"/>
  <c r="O53" i="4"/>
  <c r="D76" i="4"/>
  <c r="E76" i="4"/>
  <c r="F76" i="4"/>
  <c r="G76" i="4"/>
  <c r="H76" i="4"/>
  <c r="I76" i="4"/>
  <c r="J76" i="4"/>
  <c r="K76" i="4"/>
  <c r="L76" i="4"/>
  <c r="M76" i="4"/>
  <c r="N76" i="4"/>
  <c r="O76" i="4"/>
  <c r="D96" i="4"/>
  <c r="E96" i="4"/>
  <c r="F96" i="4"/>
  <c r="G96" i="4"/>
  <c r="H96" i="4"/>
  <c r="I96" i="4"/>
  <c r="J96" i="4"/>
  <c r="K96" i="4"/>
  <c r="L96" i="4"/>
  <c r="M96" i="4"/>
  <c r="N96" i="4"/>
  <c r="O9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D285" i="4"/>
  <c r="E285" i="4"/>
  <c r="F285" i="4"/>
  <c r="G285" i="4"/>
  <c r="H285" i="4"/>
  <c r="I285" i="4"/>
  <c r="J285" i="4"/>
  <c r="K285" i="4"/>
  <c r="L285" i="4"/>
  <c r="M285" i="4"/>
  <c r="N285" i="4"/>
  <c r="O285" i="4"/>
  <c r="D305" i="4"/>
  <c r="E305" i="4"/>
  <c r="D14" i="4"/>
  <c r="E14" i="4"/>
  <c r="F14" i="4"/>
  <c r="G14" i="4"/>
  <c r="H14" i="4"/>
  <c r="I14" i="4"/>
  <c r="J14" i="4"/>
  <c r="K14" i="4"/>
  <c r="L14" i="4"/>
  <c r="M14" i="4"/>
  <c r="N14" i="4"/>
  <c r="O14" i="4"/>
  <c r="D34" i="4"/>
  <c r="E34" i="4"/>
  <c r="F34" i="4"/>
  <c r="G34" i="4"/>
  <c r="H34" i="4"/>
  <c r="I34" i="4"/>
  <c r="J34" i="4"/>
  <c r="K34" i="4"/>
  <c r="L34" i="4"/>
  <c r="M34" i="4"/>
  <c r="N34" i="4"/>
  <c r="O34" i="4"/>
  <c r="D54" i="4"/>
  <c r="E54" i="4"/>
  <c r="F54" i="4"/>
  <c r="G54" i="4"/>
  <c r="H54" i="4"/>
  <c r="I54" i="4"/>
  <c r="J54" i="4"/>
  <c r="K54" i="4"/>
  <c r="L54" i="4"/>
  <c r="M54" i="4"/>
  <c r="N54" i="4"/>
  <c r="O54" i="4"/>
  <c r="D77" i="4"/>
  <c r="E77" i="4"/>
  <c r="F77" i="4"/>
  <c r="G77" i="4"/>
  <c r="H77" i="4"/>
  <c r="I77" i="4"/>
  <c r="J77" i="4"/>
  <c r="K77" i="4"/>
  <c r="L77" i="4"/>
  <c r="M77" i="4"/>
  <c r="N77" i="4"/>
  <c r="O77" i="4"/>
  <c r="D97" i="4"/>
  <c r="E97" i="4"/>
  <c r="F97" i="4"/>
  <c r="G97" i="4"/>
  <c r="H97" i="4"/>
  <c r="I97" i="4"/>
  <c r="J97" i="4"/>
  <c r="K97" i="4"/>
  <c r="L97" i="4"/>
  <c r="M97" i="4"/>
  <c r="N97" i="4"/>
  <c r="O9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D286" i="4"/>
  <c r="E286" i="4"/>
  <c r="F286" i="4"/>
  <c r="G286" i="4"/>
  <c r="H286" i="4"/>
  <c r="I286" i="4"/>
  <c r="J286" i="4"/>
  <c r="K286" i="4"/>
  <c r="L286" i="4"/>
  <c r="M286" i="4"/>
  <c r="N286" i="4"/>
  <c r="O286" i="4"/>
  <c r="D306" i="4"/>
  <c r="E306" i="4"/>
  <c r="D15" i="4"/>
  <c r="E15" i="4"/>
  <c r="F15" i="4"/>
  <c r="G15" i="4"/>
  <c r="H15" i="4"/>
  <c r="I15" i="4"/>
  <c r="J15" i="4"/>
  <c r="K15" i="4"/>
  <c r="L15" i="4"/>
  <c r="M15" i="4"/>
  <c r="N15" i="4"/>
  <c r="O15" i="4"/>
  <c r="D35" i="4"/>
  <c r="E35" i="4"/>
  <c r="F35" i="4"/>
  <c r="G35" i="4"/>
  <c r="H35" i="4"/>
  <c r="I35" i="4"/>
  <c r="J35" i="4"/>
  <c r="K35" i="4"/>
  <c r="L35" i="4"/>
  <c r="M35" i="4"/>
  <c r="N35" i="4"/>
  <c r="O35" i="4"/>
  <c r="D55" i="4"/>
  <c r="E55" i="4"/>
  <c r="F55" i="4"/>
  <c r="G55" i="4"/>
  <c r="H55" i="4"/>
  <c r="I55" i="4"/>
  <c r="J55" i="4"/>
  <c r="K55" i="4"/>
  <c r="L55" i="4"/>
  <c r="M55" i="4"/>
  <c r="N55" i="4"/>
  <c r="O55" i="4"/>
  <c r="D78" i="4"/>
  <c r="E78" i="4"/>
  <c r="F78" i="4"/>
  <c r="G78" i="4"/>
  <c r="H78" i="4"/>
  <c r="I78" i="4"/>
  <c r="J78" i="4"/>
  <c r="K78" i="4"/>
  <c r="L78" i="4"/>
  <c r="M78" i="4"/>
  <c r="N78" i="4"/>
  <c r="O78" i="4"/>
  <c r="D98" i="4"/>
  <c r="E98" i="4"/>
  <c r="F98" i="4"/>
  <c r="G98" i="4"/>
  <c r="H98" i="4"/>
  <c r="I98" i="4"/>
  <c r="J98" i="4"/>
  <c r="K98" i="4"/>
  <c r="L98" i="4"/>
  <c r="M98" i="4"/>
  <c r="N98" i="4"/>
  <c r="O9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D287" i="4"/>
  <c r="E287" i="4"/>
  <c r="F287" i="4"/>
  <c r="G287" i="4"/>
  <c r="H287" i="4"/>
  <c r="I287" i="4"/>
  <c r="J287" i="4"/>
  <c r="K287" i="4"/>
  <c r="L287" i="4"/>
  <c r="M287" i="4"/>
  <c r="N287" i="4"/>
  <c r="O287" i="4"/>
  <c r="D307" i="4"/>
  <c r="E307" i="4"/>
  <c r="D16" i="4"/>
  <c r="E16" i="4"/>
  <c r="F16" i="4"/>
  <c r="G16" i="4"/>
  <c r="H16" i="4"/>
  <c r="I16" i="4"/>
  <c r="J16" i="4"/>
  <c r="K16" i="4"/>
  <c r="L16" i="4"/>
  <c r="M16" i="4"/>
  <c r="N16" i="4"/>
  <c r="O16" i="4"/>
  <c r="D36" i="4"/>
  <c r="E36" i="4"/>
  <c r="F36" i="4"/>
  <c r="G36" i="4"/>
  <c r="H36" i="4"/>
  <c r="I36" i="4"/>
  <c r="J36" i="4"/>
  <c r="K36" i="4"/>
  <c r="L36" i="4"/>
  <c r="M36" i="4"/>
  <c r="N36" i="4"/>
  <c r="O36" i="4"/>
  <c r="D56" i="4"/>
  <c r="E56" i="4"/>
  <c r="F56" i="4"/>
  <c r="G56" i="4"/>
  <c r="H56" i="4"/>
  <c r="I56" i="4"/>
  <c r="J56" i="4"/>
  <c r="K56" i="4"/>
  <c r="L56" i="4"/>
  <c r="M56" i="4"/>
  <c r="N56" i="4"/>
  <c r="O56" i="4"/>
  <c r="D79" i="4"/>
  <c r="E79" i="4"/>
  <c r="F79" i="4"/>
  <c r="G79" i="4"/>
  <c r="H79" i="4"/>
  <c r="I79" i="4"/>
  <c r="J79" i="4"/>
  <c r="K79" i="4"/>
  <c r="L79" i="4"/>
  <c r="M79" i="4"/>
  <c r="N79" i="4"/>
  <c r="O79" i="4"/>
  <c r="D99" i="4"/>
  <c r="E99" i="4"/>
  <c r="F99" i="4"/>
  <c r="G99" i="4"/>
  <c r="H99" i="4"/>
  <c r="I99" i="4"/>
  <c r="J99" i="4"/>
  <c r="K99" i="4"/>
  <c r="L99" i="4"/>
  <c r="M99" i="4"/>
  <c r="N99" i="4"/>
  <c r="O9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D205" i="4"/>
  <c r="E205" i="4"/>
  <c r="F205" i="4"/>
  <c r="G205" i="4"/>
  <c r="H205" i="4"/>
  <c r="I205" i="4"/>
  <c r="J205" i="4"/>
  <c r="K205" i="4"/>
  <c r="L205" i="4"/>
  <c r="M205" i="4"/>
  <c r="N205" i="4"/>
  <c r="O205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D308" i="4"/>
  <c r="E308" i="4"/>
  <c r="D17" i="4"/>
  <c r="E17" i="4"/>
  <c r="F17" i="4"/>
  <c r="G17" i="4"/>
  <c r="H17" i="4"/>
  <c r="I17" i="4"/>
  <c r="J17" i="4"/>
  <c r="K17" i="4"/>
  <c r="L17" i="4"/>
  <c r="M17" i="4"/>
  <c r="N17" i="4"/>
  <c r="O17" i="4"/>
  <c r="D37" i="4"/>
  <c r="E37" i="4"/>
  <c r="F37" i="4"/>
  <c r="G37" i="4"/>
  <c r="H37" i="4"/>
  <c r="I37" i="4"/>
  <c r="J37" i="4"/>
  <c r="K37" i="4"/>
  <c r="L37" i="4"/>
  <c r="M37" i="4"/>
  <c r="N37" i="4"/>
  <c r="O37" i="4"/>
  <c r="D57" i="4"/>
  <c r="E57" i="4"/>
  <c r="F57" i="4"/>
  <c r="G57" i="4"/>
  <c r="H57" i="4"/>
  <c r="I57" i="4"/>
  <c r="J57" i="4"/>
  <c r="K57" i="4"/>
  <c r="L57" i="4"/>
  <c r="M57" i="4"/>
  <c r="N57" i="4"/>
  <c r="O57" i="4"/>
  <c r="D80" i="4"/>
  <c r="E80" i="4"/>
  <c r="F80" i="4"/>
  <c r="G80" i="4"/>
  <c r="H80" i="4"/>
  <c r="I80" i="4"/>
  <c r="J80" i="4"/>
  <c r="K80" i="4"/>
  <c r="L80" i="4"/>
  <c r="M80" i="4"/>
  <c r="N80" i="4"/>
  <c r="O8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D206" i="4"/>
  <c r="E206" i="4"/>
  <c r="F206" i="4"/>
  <c r="G206" i="4"/>
  <c r="H206" i="4"/>
  <c r="I206" i="4"/>
  <c r="J206" i="4"/>
  <c r="K206" i="4"/>
  <c r="L206" i="4"/>
  <c r="M206" i="4"/>
  <c r="N206" i="4"/>
  <c r="O206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D246" i="4"/>
  <c r="E246" i="4"/>
  <c r="F246" i="4"/>
  <c r="G246" i="4"/>
  <c r="H246" i="4"/>
  <c r="I246" i="4"/>
  <c r="J246" i="4"/>
  <c r="K246" i="4"/>
  <c r="L246" i="4"/>
  <c r="M246" i="4"/>
  <c r="N246" i="4"/>
  <c r="O246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D289" i="4"/>
  <c r="E289" i="4"/>
  <c r="F289" i="4"/>
  <c r="G289" i="4"/>
  <c r="H289" i="4"/>
  <c r="I289" i="4"/>
  <c r="J289" i="4"/>
  <c r="K289" i="4"/>
  <c r="L289" i="4"/>
  <c r="M289" i="4"/>
  <c r="N289" i="4"/>
  <c r="O289" i="4"/>
  <c r="D309" i="4"/>
  <c r="E309" i="4"/>
  <c r="D18" i="4"/>
  <c r="E18" i="4"/>
  <c r="F18" i="4"/>
  <c r="G18" i="4"/>
  <c r="H18" i="4"/>
  <c r="I18" i="4"/>
  <c r="J18" i="4"/>
  <c r="K18" i="4"/>
  <c r="L18" i="4"/>
  <c r="M18" i="4"/>
  <c r="N18" i="4"/>
  <c r="O18" i="4"/>
  <c r="D38" i="4"/>
  <c r="E38" i="4"/>
  <c r="F38" i="4"/>
  <c r="G38" i="4"/>
  <c r="H38" i="4"/>
  <c r="I38" i="4"/>
  <c r="J38" i="4"/>
  <c r="K38" i="4"/>
  <c r="L38" i="4"/>
  <c r="M38" i="4"/>
  <c r="N38" i="4"/>
  <c r="O38" i="4"/>
  <c r="D58" i="4"/>
  <c r="E58" i="4"/>
  <c r="F58" i="4"/>
  <c r="G58" i="4"/>
  <c r="H58" i="4"/>
  <c r="I58" i="4"/>
  <c r="J58" i="4"/>
  <c r="K58" i="4"/>
  <c r="L58" i="4"/>
  <c r="M58" i="4"/>
  <c r="N58" i="4"/>
  <c r="O58" i="4"/>
  <c r="D81" i="4"/>
  <c r="E81" i="4"/>
  <c r="F81" i="4"/>
  <c r="G81" i="4"/>
  <c r="H81" i="4"/>
  <c r="I81" i="4"/>
  <c r="J81" i="4"/>
  <c r="K81" i="4"/>
  <c r="L81" i="4"/>
  <c r="M81" i="4"/>
  <c r="N81" i="4"/>
  <c r="O8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D207" i="4"/>
  <c r="E207" i="4"/>
  <c r="F207" i="4"/>
  <c r="G207" i="4"/>
  <c r="H207" i="4"/>
  <c r="I207" i="4"/>
  <c r="J207" i="4"/>
  <c r="K207" i="4"/>
  <c r="L207" i="4"/>
  <c r="M207" i="4"/>
  <c r="N207" i="4"/>
  <c r="O207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D247" i="4"/>
  <c r="E247" i="4"/>
  <c r="F247" i="4"/>
  <c r="G247" i="4"/>
  <c r="H247" i="4"/>
  <c r="I247" i="4"/>
  <c r="J247" i="4"/>
  <c r="K247" i="4"/>
  <c r="L247" i="4"/>
  <c r="M247" i="4"/>
  <c r="N247" i="4"/>
  <c r="O247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D290" i="4"/>
  <c r="E290" i="4"/>
  <c r="F290" i="4"/>
  <c r="G290" i="4"/>
  <c r="H290" i="4"/>
  <c r="I290" i="4"/>
  <c r="J290" i="4"/>
  <c r="K290" i="4"/>
  <c r="L290" i="4"/>
  <c r="M290" i="4"/>
  <c r="N290" i="4"/>
  <c r="O290" i="4"/>
  <c r="D310" i="4"/>
  <c r="E310" i="4"/>
  <c r="D19" i="4"/>
  <c r="E19" i="4"/>
  <c r="F19" i="4"/>
  <c r="G19" i="4"/>
  <c r="H19" i="4"/>
  <c r="I19" i="4"/>
  <c r="J19" i="4"/>
  <c r="K19" i="4"/>
  <c r="L19" i="4"/>
  <c r="M19" i="4"/>
  <c r="N19" i="4"/>
  <c r="O19" i="4"/>
  <c r="D39" i="4"/>
  <c r="E39" i="4"/>
  <c r="F39" i="4"/>
  <c r="G39" i="4"/>
  <c r="H39" i="4"/>
  <c r="I39" i="4"/>
  <c r="J39" i="4"/>
  <c r="K39" i="4"/>
  <c r="L39" i="4"/>
  <c r="M39" i="4"/>
  <c r="N39" i="4"/>
  <c r="O39" i="4"/>
  <c r="D59" i="4"/>
  <c r="E59" i="4"/>
  <c r="F59" i="4"/>
  <c r="G59" i="4"/>
  <c r="H59" i="4"/>
  <c r="I59" i="4"/>
  <c r="J59" i="4"/>
  <c r="K59" i="4"/>
  <c r="L59" i="4"/>
  <c r="M59" i="4"/>
  <c r="N59" i="4"/>
  <c r="O59" i="4"/>
  <c r="D82" i="4"/>
  <c r="E82" i="4"/>
  <c r="F82" i="4"/>
  <c r="G82" i="4"/>
  <c r="H82" i="4"/>
  <c r="I82" i="4"/>
  <c r="J82" i="4"/>
  <c r="K82" i="4"/>
  <c r="L82" i="4"/>
  <c r="M82" i="4"/>
  <c r="N82" i="4"/>
  <c r="O8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D208" i="4"/>
  <c r="E208" i="4"/>
  <c r="F208" i="4"/>
  <c r="G208" i="4"/>
  <c r="H208" i="4"/>
  <c r="I208" i="4"/>
  <c r="J208" i="4"/>
  <c r="K208" i="4"/>
  <c r="L208" i="4"/>
  <c r="M208" i="4"/>
  <c r="N208" i="4"/>
  <c r="O20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D248" i="4"/>
  <c r="E248" i="4"/>
  <c r="F248" i="4"/>
  <c r="G248" i="4"/>
  <c r="H248" i="4"/>
  <c r="I248" i="4"/>
  <c r="J248" i="4"/>
  <c r="K248" i="4"/>
  <c r="L248" i="4"/>
  <c r="M248" i="4"/>
  <c r="N248" i="4"/>
  <c r="O248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D291" i="4"/>
  <c r="E291" i="4"/>
  <c r="F291" i="4"/>
  <c r="G291" i="4"/>
  <c r="H291" i="4"/>
  <c r="I291" i="4"/>
  <c r="J291" i="4"/>
  <c r="K291" i="4"/>
  <c r="L291" i="4"/>
  <c r="M291" i="4"/>
  <c r="N291" i="4"/>
  <c r="O291" i="4"/>
  <c r="D311" i="4"/>
  <c r="E311" i="4"/>
  <c r="D20" i="4"/>
  <c r="E20" i="4"/>
  <c r="F20" i="4"/>
  <c r="G20" i="4"/>
  <c r="H20" i="4"/>
  <c r="I20" i="4"/>
  <c r="J20" i="4"/>
  <c r="K20" i="4"/>
  <c r="L20" i="4"/>
  <c r="M20" i="4"/>
  <c r="N20" i="4"/>
  <c r="O20" i="4"/>
  <c r="D40" i="4"/>
  <c r="E40" i="4"/>
  <c r="F40" i="4"/>
  <c r="G40" i="4"/>
  <c r="H40" i="4"/>
  <c r="I40" i="4"/>
  <c r="J40" i="4"/>
  <c r="K40" i="4"/>
  <c r="L40" i="4"/>
  <c r="M40" i="4"/>
  <c r="N40" i="4"/>
  <c r="O40" i="4"/>
  <c r="D60" i="4"/>
  <c r="E60" i="4"/>
  <c r="F60" i="4"/>
  <c r="G60" i="4"/>
  <c r="H60" i="4"/>
  <c r="I60" i="4"/>
  <c r="J60" i="4"/>
  <c r="K60" i="4"/>
  <c r="L60" i="4"/>
  <c r="M60" i="4"/>
  <c r="N60" i="4"/>
  <c r="O60" i="4"/>
  <c r="D83" i="4"/>
  <c r="E83" i="4"/>
  <c r="F83" i="4"/>
  <c r="G83" i="4"/>
  <c r="H83" i="4"/>
  <c r="I83" i="4"/>
  <c r="J83" i="4"/>
  <c r="K83" i="4"/>
  <c r="L83" i="4"/>
  <c r="M83" i="4"/>
  <c r="N83" i="4"/>
  <c r="O8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D292" i="4"/>
  <c r="E292" i="4"/>
  <c r="F292" i="4"/>
  <c r="G292" i="4"/>
  <c r="H292" i="4"/>
  <c r="I292" i="4"/>
  <c r="J292" i="4"/>
  <c r="K292" i="4"/>
  <c r="L292" i="4"/>
  <c r="M292" i="4"/>
  <c r="N292" i="4"/>
  <c r="O292" i="4"/>
  <c r="D312" i="4"/>
  <c r="E312" i="4"/>
  <c r="D21" i="4"/>
  <c r="E21" i="4"/>
  <c r="F21" i="4"/>
  <c r="G21" i="4"/>
  <c r="H21" i="4"/>
  <c r="I21" i="4"/>
  <c r="J21" i="4"/>
  <c r="K21" i="4"/>
  <c r="L21" i="4"/>
  <c r="M21" i="4"/>
  <c r="N21" i="4"/>
  <c r="O21" i="4"/>
  <c r="D41" i="4"/>
  <c r="E41" i="4"/>
  <c r="F41" i="4"/>
  <c r="G41" i="4"/>
  <c r="H41" i="4"/>
  <c r="I41" i="4"/>
  <c r="J41" i="4"/>
  <c r="K41" i="4"/>
  <c r="L41" i="4"/>
  <c r="M41" i="4"/>
  <c r="N41" i="4"/>
  <c r="O41" i="4"/>
  <c r="D61" i="4"/>
  <c r="E61" i="4"/>
  <c r="F61" i="4"/>
  <c r="G61" i="4"/>
  <c r="H61" i="4"/>
  <c r="J61" i="4"/>
  <c r="K61" i="4"/>
  <c r="M61" i="4"/>
  <c r="O61" i="4"/>
  <c r="D84" i="4"/>
  <c r="E84" i="4"/>
  <c r="G84" i="4"/>
  <c r="I84" i="4"/>
  <c r="J84" i="4"/>
  <c r="K84" i="4"/>
  <c r="L84" i="4"/>
  <c r="M84" i="4"/>
  <c r="N84" i="4"/>
  <c r="O8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D293" i="4"/>
  <c r="E293" i="4"/>
  <c r="F293" i="4"/>
  <c r="G293" i="4"/>
  <c r="H293" i="4"/>
  <c r="I293" i="4"/>
  <c r="J293" i="4"/>
  <c r="K293" i="4"/>
  <c r="L293" i="4"/>
  <c r="M293" i="4"/>
  <c r="N293" i="4"/>
  <c r="O293" i="4"/>
  <c r="D313" i="4"/>
  <c r="E313" i="4"/>
</calcChain>
</file>

<file path=xl/sharedStrings.xml><?xml version="1.0" encoding="utf-8"?>
<sst xmlns="http://schemas.openxmlformats.org/spreadsheetml/2006/main" count="2000" uniqueCount="31">
  <si>
    <t>真駒内</t>
  </si>
  <si>
    <t>自衛隊前</t>
  </si>
  <si>
    <t>澄川</t>
  </si>
  <si>
    <t>南平岸</t>
  </si>
  <si>
    <t>平岸</t>
  </si>
  <si>
    <t>中の島</t>
  </si>
  <si>
    <t>幌平橋</t>
  </si>
  <si>
    <t>中島公園</t>
  </si>
  <si>
    <t>すすきの</t>
  </si>
  <si>
    <t>大通</t>
  </si>
  <si>
    <t>さっぽろ</t>
  </si>
  <si>
    <t>北12条</t>
  </si>
  <si>
    <t>北18条</t>
  </si>
  <si>
    <t>北24条</t>
  </si>
  <si>
    <t>北34条</t>
  </si>
  <si>
    <t>麻生</t>
  </si>
  <si>
    <t>運行番号</t>
    <rPh sb="0" eb="2">
      <t>ウンコウ</t>
    </rPh>
    <rPh sb="2" eb="4">
      <t>バンゴウ</t>
    </rPh>
    <phoneticPr fontId="1"/>
  </si>
  <si>
    <t>発</t>
    <rPh sb="0" eb="1">
      <t>ハツ</t>
    </rPh>
    <phoneticPr fontId="1"/>
  </si>
  <si>
    <t>着</t>
    <rPh sb="0" eb="1">
      <t>チャク</t>
    </rPh>
    <phoneticPr fontId="1"/>
  </si>
  <si>
    <t>発車ホーム</t>
    <rPh sb="0" eb="2">
      <t>ハッシャ</t>
    </rPh>
    <phoneticPr fontId="1"/>
  </si>
  <si>
    <t>到着ホーム</t>
    <rPh sb="0" eb="2">
      <t>トウチャク</t>
    </rPh>
    <phoneticPr fontId="1"/>
  </si>
  <si>
    <t>南北線 平日ダイヤ (真駒内行) - 2012年6月4日改正</t>
    <rPh sb="0" eb="3">
      <t>ナンボクセン</t>
    </rPh>
    <rPh sb="4" eb="6">
      <t>ヘイジツ</t>
    </rPh>
    <rPh sb="11" eb="14">
      <t>マコマナイ</t>
    </rPh>
    <rPh sb="14" eb="15">
      <t>ユキ</t>
    </rPh>
    <rPh sb="23" eb="24">
      <t>ネン</t>
    </rPh>
    <rPh sb="25" eb="26">
      <t>ガツ</t>
    </rPh>
    <rPh sb="27" eb="28">
      <t>ニチ</t>
    </rPh>
    <rPh sb="28" eb="30">
      <t>カイセイ</t>
    </rPh>
    <phoneticPr fontId="1"/>
  </si>
  <si>
    <t>｜</t>
    <phoneticPr fontId="1"/>
  </si>
  <si>
    <t>5/5ページ</t>
    <phoneticPr fontId="1"/>
  </si>
  <si>
    <t>4/5ページ</t>
    <phoneticPr fontId="1"/>
  </si>
  <si>
    <t>3/5ページ</t>
    <phoneticPr fontId="1"/>
  </si>
  <si>
    <t>2/5ページ</t>
    <phoneticPr fontId="1"/>
  </si>
  <si>
    <t>1/5ページ</t>
    <phoneticPr fontId="1"/>
  </si>
  <si>
    <t>南北線 平日ダイヤ (麻生行) - 2012年6月4日改正</t>
    <rPh sb="0" eb="3">
      <t>ナンボクセン</t>
    </rPh>
    <rPh sb="4" eb="6">
      <t>ヘイジツ</t>
    </rPh>
    <rPh sb="11" eb="13">
      <t>アサブ</t>
    </rPh>
    <rPh sb="13" eb="14">
      <t>ユキ</t>
    </rPh>
    <rPh sb="22" eb="23">
      <t>ネン</t>
    </rPh>
    <rPh sb="24" eb="25">
      <t>ガツ</t>
    </rPh>
    <rPh sb="26" eb="27">
      <t>ニチ</t>
    </rPh>
    <rPh sb="27" eb="29">
      <t>カイセイ</t>
    </rPh>
    <phoneticPr fontId="1"/>
  </si>
  <si>
    <t>南北線 土日祝ダイヤ (真駒内行) - 2012年6月4日改正</t>
    <rPh sb="0" eb="3">
      <t>ナンボクセン</t>
    </rPh>
    <rPh sb="4" eb="6">
      <t>ドニチ</t>
    </rPh>
    <rPh sb="6" eb="7">
      <t>シュク</t>
    </rPh>
    <rPh sb="12" eb="15">
      <t>マコマナイ</t>
    </rPh>
    <rPh sb="15" eb="16">
      <t>ユキ</t>
    </rPh>
    <rPh sb="24" eb="25">
      <t>ネン</t>
    </rPh>
    <rPh sb="26" eb="27">
      <t>ガツ</t>
    </rPh>
    <rPh sb="28" eb="29">
      <t>ニチ</t>
    </rPh>
    <rPh sb="29" eb="31">
      <t>カイセイ</t>
    </rPh>
    <phoneticPr fontId="1"/>
  </si>
  <si>
    <t>南北線 土日祝ダイヤ (麻生行) - 2012年6月4日改正</t>
    <rPh sb="0" eb="3">
      <t>ナンボクセン</t>
    </rPh>
    <rPh sb="4" eb="6">
      <t>ドニチ</t>
    </rPh>
    <rPh sb="6" eb="7">
      <t>シュク</t>
    </rPh>
    <rPh sb="12" eb="14">
      <t>アサブ</t>
    </rPh>
    <rPh sb="14" eb="15">
      <t>ユキ</t>
    </rPh>
    <rPh sb="23" eb="24">
      <t>ネン</t>
    </rPh>
    <rPh sb="25" eb="26">
      <t>ガツ</t>
    </rPh>
    <rPh sb="27" eb="28">
      <t>ニチ</t>
    </rPh>
    <rPh sb="28" eb="30">
      <t>カイセイ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</si>
</sst>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5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AE314"/>
  <sheetViews>
    <sheetView tabSelected="1" zoomScaleNormal="100" workbookViewId="0"/>
  </sheetViews>
  <sheetFormatPr defaultColWidth="6.625" defaultRowHeight="12.75" customHeight="1" x14ac:dyDescent="0.15"/>
  <cols>
    <col min="1" max="1" width="2.625" style="1" customWidth="1"/>
    <col min="2" max="2" width="10.625" style="1" customWidth="1"/>
    <col min="3" max="3" width="2.625" style="1" customWidth="1"/>
    <col min="4" max="15" width="6.625" style="1"/>
    <col min="16" max="17" width="2.625" style="1" customWidth="1"/>
    <col min="18" max="18" width="10.625" style="1" customWidth="1"/>
    <col min="19" max="19" width="2.625" style="1" customWidth="1"/>
    <col min="20" max="31" width="6.625" style="1"/>
    <col min="32" max="32" width="2.625" style="1" customWidth="1"/>
    <col min="33" max="16384" width="6.625" style="1"/>
  </cols>
  <sheetData>
    <row r="2" spans="2:31" ht="12.75" customHeight="1" x14ac:dyDescent="0.15">
      <c r="B2" s="9" t="s">
        <v>21</v>
      </c>
      <c r="C2" s="9"/>
      <c r="D2" s="9"/>
      <c r="E2" s="9"/>
      <c r="F2" s="9"/>
      <c r="G2" s="9"/>
      <c r="H2" s="9"/>
      <c r="M2" s="8" t="s">
        <v>27</v>
      </c>
      <c r="N2" s="8"/>
      <c r="O2" s="8"/>
      <c r="R2" s="9" t="s">
        <v>28</v>
      </c>
      <c r="S2" s="9"/>
      <c r="T2" s="9"/>
      <c r="U2" s="9"/>
      <c r="V2" s="9"/>
      <c r="W2" s="9"/>
      <c r="X2" s="9"/>
      <c r="AC2" s="8" t="s">
        <v>27</v>
      </c>
      <c r="AD2" s="8"/>
      <c r="AE2" s="8"/>
    </row>
    <row r="4" spans="2:31" ht="12.75" customHeight="1" x14ac:dyDescent="0.15">
      <c r="B4" s="10" t="s">
        <v>16</v>
      </c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R4" s="10" t="s">
        <v>16</v>
      </c>
      <c r="S4" s="10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2:31" ht="12.75" customHeight="1" x14ac:dyDescent="0.15">
      <c r="B5" s="10" t="s">
        <v>19</v>
      </c>
      <c r="C5" s="10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R5" s="10" t="s">
        <v>19</v>
      </c>
      <c r="S5" s="10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2:31" ht="12.75" customHeight="1" x14ac:dyDescent="0.15">
      <c r="B6" s="3" t="s">
        <v>15</v>
      </c>
      <c r="C6" s="2" t="s">
        <v>17</v>
      </c>
      <c r="D6" s="2" t="str">
        <f>"0600"</f>
        <v>0600</v>
      </c>
      <c r="E6" s="2" t="str">
        <f>"0610"</f>
        <v>0610</v>
      </c>
      <c r="F6" s="2" t="str">
        <f>"0620"</f>
        <v>0620</v>
      </c>
      <c r="G6" s="2" t="str">
        <f>"0630"</f>
        <v>0630</v>
      </c>
      <c r="H6" s="2" t="str">
        <f>"0639"</f>
        <v>0639</v>
      </c>
      <c r="I6" s="2" t="str">
        <f>"0648"</f>
        <v>0648</v>
      </c>
      <c r="J6" s="2" t="str">
        <f>"0657"</f>
        <v>0657</v>
      </c>
      <c r="K6" s="2" t="str">
        <f>"0706"</f>
        <v>0706</v>
      </c>
      <c r="L6" s="2" t="str">
        <f>"0714"</f>
        <v>0714</v>
      </c>
      <c r="M6" s="2" t="str">
        <f>"0721"</f>
        <v>0721</v>
      </c>
      <c r="N6" s="2" t="str">
        <f>"0729"</f>
        <v>0729</v>
      </c>
      <c r="O6" s="2" t="str">
        <f>"0733"</f>
        <v>0733</v>
      </c>
      <c r="R6" s="3" t="s">
        <v>0</v>
      </c>
      <c r="S6" s="2" t="s">
        <v>17</v>
      </c>
      <c r="T6" s="2" t="str">
        <f>"0600"</f>
        <v>0600</v>
      </c>
      <c r="U6" s="2" t="str">
        <f>"0610"</f>
        <v>0610</v>
      </c>
      <c r="V6" s="2" t="str">
        <f>"0620"</f>
        <v>0620</v>
      </c>
      <c r="W6" s="2" t="str">
        <f>"0630"</f>
        <v>0630</v>
      </c>
      <c r="X6" s="2" t="str">
        <f>"0637"</f>
        <v>0637</v>
      </c>
      <c r="Y6" s="2" t="str">
        <f>"0645"</f>
        <v>0645</v>
      </c>
      <c r="Z6" s="2" t="str">
        <f>"0652"</f>
        <v>0652</v>
      </c>
      <c r="AA6" s="2" t="str">
        <f>"0658"</f>
        <v>0658</v>
      </c>
      <c r="AB6" s="2" t="str">
        <f>"0704"</f>
        <v>0704</v>
      </c>
      <c r="AC6" s="2" t="str">
        <f>"0708"</f>
        <v>0708</v>
      </c>
      <c r="AD6" s="2" t="str">
        <f>"0712"</f>
        <v>0712</v>
      </c>
      <c r="AE6" s="2" t="str">
        <f>"0716"</f>
        <v>0716</v>
      </c>
    </row>
    <row r="7" spans="2:31" ht="12.75" customHeight="1" x14ac:dyDescent="0.15">
      <c r="B7" s="3" t="s">
        <v>14</v>
      </c>
      <c r="C7" s="2" t="s">
        <v>22</v>
      </c>
      <c r="D7" s="2" t="str">
        <f>"0602"</f>
        <v>0602</v>
      </c>
      <c r="E7" s="2" t="str">
        <f>"0612"</f>
        <v>0612</v>
      </c>
      <c r="F7" s="2" t="str">
        <f>"0622"</f>
        <v>0622</v>
      </c>
      <c r="G7" s="2" t="str">
        <f>"0632"</f>
        <v>0632</v>
      </c>
      <c r="H7" s="2" t="str">
        <f>"0641"</f>
        <v>0641</v>
      </c>
      <c r="I7" s="2" t="str">
        <f>"0650"</f>
        <v>0650</v>
      </c>
      <c r="J7" s="2" t="str">
        <f>"0659"</f>
        <v>0659</v>
      </c>
      <c r="K7" s="2" t="str">
        <f>"0708"</f>
        <v>0708</v>
      </c>
      <c r="L7" s="2" t="str">
        <f>"0716"</f>
        <v>0716</v>
      </c>
      <c r="M7" s="2" t="str">
        <f>"0723"</f>
        <v>0723</v>
      </c>
      <c r="N7" s="2" t="str">
        <f>"0731"</f>
        <v>0731</v>
      </c>
      <c r="O7" s="2" t="str">
        <f>"0735"</f>
        <v>0735</v>
      </c>
      <c r="R7" s="4" t="s">
        <v>1</v>
      </c>
      <c r="S7" s="2" t="s">
        <v>22</v>
      </c>
      <c r="T7" s="2" t="str">
        <f>"0602"</f>
        <v>0602</v>
      </c>
      <c r="U7" s="2" t="str">
        <f>"0612"</f>
        <v>0612</v>
      </c>
      <c r="V7" s="2" t="str">
        <f>"0622"</f>
        <v>0622</v>
      </c>
      <c r="W7" s="2" t="str">
        <f>"0632"</f>
        <v>0632</v>
      </c>
      <c r="X7" s="2" t="str">
        <f>"0640"</f>
        <v>0640</v>
      </c>
      <c r="Y7" s="2" t="str">
        <f>"0647"</f>
        <v>0647</v>
      </c>
      <c r="Z7" s="2" t="str">
        <f>"0654"</f>
        <v>0654</v>
      </c>
      <c r="AA7" s="2" t="str">
        <f>"0700"</f>
        <v>0700</v>
      </c>
      <c r="AB7" s="2" t="str">
        <f>"0706"</f>
        <v>0706</v>
      </c>
      <c r="AC7" s="2" t="str">
        <f>"0711"</f>
        <v>0711</v>
      </c>
      <c r="AD7" s="2" t="str">
        <f>"0715"</f>
        <v>0715</v>
      </c>
      <c r="AE7" s="2" t="str">
        <f>"0719"</f>
        <v>0719</v>
      </c>
    </row>
    <row r="8" spans="2:31" ht="12.75" customHeight="1" x14ac:dyDescent="0.15">
      <c r="B8" s="3" t="s">
        <v>13</v>
      </c>
      <c r="C8" s="2" t="s">
        <v>22</v>
      </c>
      <c r="D8" s="2" t="str">
        <f>"0604"</f>
        <v>0604</v>
      </c>
      <c r="E8" s="2" t="str">
        <f>"0614"</f>
        <v>0614</v>
      </c>
      <c r="F8" s="2" t="str">
        <f>"0624"</f>
        <v>0624</v>
      </c>
      <c r="G8" s="2" t="str">
        <f>"0634"</f>
        <v>0634</v>
      </c>
      <c r="H8" s="2" t="str">
        <f>"0643"</f>
        <v>0643</v>
      </c>
      <c r="I8" s="2" t="str">
        <f>"0652"</f>
        <v>0652</v>
      </c>
      <c r="J8" s="2" t="str">
        <f>"0701"</f>
        <v>0701</v>
      </c>
      <c r="K8" s="2" t="str">
        <f>"0710"</f>
        <v>0710</v>
      </c>
      <c r="L8" s="2" t="str">
        <f>"0718"</f>
        <v>0718</v>
      </c>
      <c r="M8" s="2" t="str">
        <f>"0725"</f>
        <v>0725</v>
      </c>
      <c r="N8" s="2" t="str">
        <f>"0733"</f>
        <v>0733</v>
      </c>
      <c r="O8" s="2" t="str">
        <f>"0737"</f>
        <v>0737</v>
      </c>
      <c r="R8" s="4" t="s">
        <v>2</v>
      </c>
      <c r="S8" s="2" t="s">
        <v>22</v>
      </c>
      <c r="T8" s="2" t="str">
        <f>"0604"</f>
        <v>0604</v>
      </c>
      <c r="U8" s="2" t="str">
        <f>"0614"</f>
        <v>0614</v>
      </c>
      <c r="V8" s="2" t="str">
        <f>"0624"</f>
        <v>0624</v>
      </c>
      <c r="W8" s="2" t="str">
        <f>"0634"</f>
        <v>0634</v>
      </c>
      <c r="X8" s="2" t="str">
        <f>"0642"</f>
        <v>0642</v>
      </c>
      <c r="Y8" s="2" t="str">
        <f>"0649"</f>
        <v>0649</v>
      </c>
      <c r="Z8" s="2" t="str">
        <f>"0656"</f>
        <v>0656</v>
      </c>
      <c r="AA8" s="2" t="str">
        <f>"0702"</f>
        <v>0702</v>
      </c>
      <c r="AB8" s="2" t="str">
        <f>"0708"</f>
        <v>0708</v>
      </c>
      <c r="AC8" s="2" t="str">
        <f>"0713"</f>
        <v>0713</v>
      </c>
      <c r="AD8" s="2" t="str">
        <f>"0717"</f>
        <v>0717</v>
      </c>
      <c r="AE8" s="2" t="str">
        <f>"0721"</f>
        <v>0721</v>
      </c>
    </row>
    <row r="9" spans="2:31" ht="12.75" customHeight="1" x14ac:dyDescent="0.15">
      <c r="B9" s="3" t="s">
        <v>12</v>
      </c>
      <c r="C9" s="2" t="s">
        <v>22</v>
      </c>
      <c r="D9" s="2" t="str">
        <f>"0605"</f>
        <v>0605</v>
      </c>
      <c r="E9" s="2" t="str">
        <f>"0615"</f>
        <v>0615</v>
      </c>
      <c r="F9" s="2" t="str">
        <f>"0625"</f>
        <v>0625</v>
      </c>
      <c r="G9" s="2" t="str">
        <f>"0635"</f>
        <v>0635</v>
      </c>
      <c r="H9" s="2" t="str">
        <f>"0645"</f>
        <v>0645</v>
      </c>
      <c r="I9" s="2" t="str">
        <f>"0654"</f>
        <v>0654</v>
      </c>
      <c r="J9" s="2" t="str">
        <f>"0703"</f>
        <v>0703</v>
      </c>
      <c r="K9" s="2" t="str">
        <f>"0711"</f>
        <v>0711</v>
      </c>
      <c r="L9" s="2" t="str">
        <f>"0719"</f>
        <v>0719</v>
      </c>
      <c r="M9" s="2" t="str">
        <f>"0727"</f>
        <v>0727</v>
      </c>
      <c r="N9" s="2" t="str">
        <f>"0734"</f>
        <v>0734</v>
      </c>
      <c r="O9" s="2" t="str">
        <f>"0738"</f>
        <v>0738</v>
      </c>
      <c r="R9" s="4" t="s">
        <v>3</v>
      </c>
      <c r="S9" s="2" t="s">
        <v>22</v>
      </c>
      <c r="T9" s="2" t="str">
        <f>"0607"</f>
        <v>0607</v>
      </c>
      <c r="U9" s="2" t="str">
        <f>"0617"</f>
        <v>0617</v>
      </c>
      <c r="V9" s="2" t="str">
        <f>"0627"</f>
        <v>0627</v>
      </c>
      <c r="W9" s="2" t="str">
        <f>"0637"</f>
        <v>0637</v>
      </c>
      <c r="X9" s="2" t="str">
        <f>"0644"</f>
        <v>0644</v>
      </c>
      <c r="Y9" s="2" t="str">
        <f>"0652"</f>
        <v>0652</v>
      </c>
      <c r="Z9" s="2" t="str">
        <f>"0659"</f>
        <v>0659</v>
      </c>
      <c r="AA9" s="2" t="str">
        <f>"0705"</f>
        <v>0705</v>
      </c>
      <c r="AB9" s="2" t="str">
        <f>"0711"</f>
        <v>0711</v>
      </c>
      <c r="AC9" s="2" t="str">
        <f>"0715"</f>
        <v>0715</v>
      </c>
      <c r="AD9" s="2" t="str">
        <f>"0719"</f>
        <v>0719</v>
      </c>
      <c r="AE9" s="2" t="str">
        <f>"0723"</f>
        <v>0723</v>
      </c>
    </row>
    <row r="10" spans="2:31" ht="12.75" customHeight="1" x14ac:dyDescent="0.15">
      <c r="B10" s="3" t="s">
        <v>11</v>
      </c>
      <c r="C10" s="2" t="s">
        <v>22</v>
      </c>
      <c r="D10" s="2" t="str">
        <f>"0607"</f>
        <v>0607</v>
      </c>
      <c r="E10" s="2" t="str">
        <f>"0617"</f>
        <v>0617</v>
      </c>
      <c r="F10" s="2" t="str">
        <f>"0627"</f>
        <v>0627</v>
      </c>
      <c r="G10" s="2" t="str">
        <f>"0637"</f>
        <v>0637</v>
      </c>
      <c r="H10" s="2" t="str">
        <f>"0646"</f>
        <v>0646</v>
      </c>
      <c r="I10" s="2" t="str">
        <f>"0655"</f>
        <v>0655</v>
      </c>
      <c r="J10" s="2" t="str">
        <f>"0704"</f>
        <v>0704</v>
      </c>
      <c r="K10" s="2" t="str">
        <f>"0713"</f>
        <v>0713</v>
      </c>
      <c r="L10" s="2" t="str">
        <f>"0721"</f>
        <v>0721</v>
      </c>
      <c r="M10" s="2" t="str">
        <f>"0728"</f>
        <v>0728</v>
      </c>
      <c r="N10" s="2" t="str">
        <f>"0736"</f>
        <v>0736</v>
      </c>
      <c r="O10" s="2" t="str">
        <f>"0740"</f>
        <v>0740</v>
      </c>
      <c r="R10" s="4" t="s">
        <v>4</v>
      </c>
      <c r="S10" s="2" t="s">
        <v>22</v>
      </c>
      <c r="T10" s="2" t="str">
        <f>"0608"</f>
        <v>0608</v>
      </c>
      <c r="U10" s="2" t="str">
        <f>"0618"</f>
        <v>0618</v>
      </c>
      <c r="V10" s="2" t="str">
        <f>"0628"</f>
        <v>0628</v>
      </c>
      <c r="W10" s="2" t="str">
        <f>"0638"</f>
        <v>0638</v>
      </c>
      <c r="X10" s="2" t="str">
        <f>"0646"</f>
        <v>0646</v>
      </c>
      <c r="Y10" s="2" t="str">
        <f>"0653"</f>
        <v>0653</v>
      </c>
      <c r="Z10" s="2" t="str">
        <f>"0700"</f>
        <v>0700</v>
      </c>
      <c r="AA10" s="2" t="str">
        <f>"0706"</f>
        <v>0706</v>
      </c>
      <c r="AB10" s="2" t="str">
        <f>"0712"</f>
        <v>0712</v>
      </c>
      <c r="AC10" s="2" t="str">
        <f>"0717"</f>
        <v>0717</v>
      </c>
      <c r="AD10" s="2" t="str">
        <f>"0721"</f>
        <v>0721</v>
      </c>
      <c r="AE10" s="2" t="str">
        <f>"0725"</f>
        <v>0725</v>
      </c>
    </row>
    <row r="11" spans="2:31" ht="12.75" customHeight="1" x14ac:dyDescent="0.15">
      <c r="B11" s="3" t="s">
        <v>10</v>
      </c>
      <c r="C11" s="2" t="s">
        <v>22</v>
      </c>
      <c r="D11" s="2" t="str">
        <f>"0609"</f>
        <v>0609</v>
      </c>
      <c r="E11" s="2" t="str">
        <f>"0619"</f>
        <v>0619</v>
      </c>
      <c r="F11" s="2" t="str">
        <f>"0629"</f>
        <v>0629</v>
      </c>
      <c r="G11" s="2" t="str">
        <f>"0639"</f>
        <v>0639</v>
      </c>
      <c r="H11" s="2" t="str">
        <f>"0649"</f>
        <v>0649</v>
      </c>
      <c r="I11" s="2" t="str">
        <f>"0658"</f>
        <v>0658</v>
      </c>
      <c r="J11" s="2" t="str">
        <f>"0707"</f>
        <v>0707</v>
      </c>
      <c r="K11" s="2" t="str">
        <f>"0715"</f>
        <v>0715</v>
      </c>
      <c r="L11" s="2" t="str">
        <f>"0723"</f>
        <v>0723</v>
      </c>
      <c r="M11" s="2" t="str">
        <f>"0731"</f>
        <v>0731</v>
      </c>
      <c r="N11" s="2" t="str">
        <f>"0738"</f>
        <v>0738</v>
      </c>
      <c r="O11" s="2" t="str">
        <f>"0742"</f>
        <v>0742</v>
      </c>
      <c r="R11" s="4" t="s">
        <v>5</v>
      </c>
      <c r="S11" s="2" t="s">
        <v>22</v>
      </c>
      <c r="T11" s="2" t="str">
        <f>"0610"</f>
        <v>0610</v>
      </c>
      <c r="U11" s="2" t="str">
        <f>"0620"</f>
        <v>0620</v>
      </c>
      <c r="V11" s="2" t="str">
        <f>"0630"</f>
        <v>0630</v>
      </c>
      <c r="W11" s="2" t="str">
        <f>"0640"</f>
        <v>0640</v>
      </c>
      <c r="X11" s="2" t="str">
        <f>"0647"</f>
        <v>0647</v>
      </c>
      <c r="Y11" s="2" t="str">
        <f>"0655"</f>
        <v>0655</v>
      </c>
      <c r="Z11" s="2" t="str">
        <f>"0702"</f>
        <v>0702</v>
      </c>
      <c r="AA11" s="2" t="str">
        <f>"0708"</f>
        <v>0708</v>
      </c>
      <c r="AB11" s="2" t="str">
        <f>"0714"</f>
        <v>0714</v>
      </c>
      <c r="AC11" s="2" t="str">
        <f>"0718"</f>
        <v>0718</v>
      </c>
      <c r="AD11" s="2" t="str">
        <f>"0722"</f>
        <v>0722</v>
      </c>
      <c r="AE11" s="2" t="str">
        <f>"0727"</f>
        <v>0727</v>
      </c>
    </row>
    <row r="12" spans="2:31" ht="12.75" customHeight="1" x14ac:dyDescent="0.15">
      <c r="B12" s="3" t="s">
        <v>9</v>
      </c>
      <c r="C12" s="2" t="s">
        <v>22</v>
      </c>
      <c r="D12" s="2" t="str">
        <f>"0611"</f>
        <v>0611</v>
      </c>
      <c r="E12" s="2" t="str">
        <f>"0621"</f>
        <v>0621</v>
      </c>
      <c r="F12" s="2" t="str">
        <f>"0631"</f>
        <v>0631</v>
      </c>
      <c r="G12" s="2" t="str">
        <f>"0641"</f>
        <v>0641</v>
      </c>
      <c r="H12" s="2" t="str">
        <f>"0650"</f>
        <v>0650</v>
      </c>
      <c r="I12" s="2" t="str">
        <f>"0659"</f>
        <v>0659</v>
      </c>
      <c r="J12" s="2" t="str">
        <f>"0708"</f>
        <v>0708</v>
      </c>
      <c r="K12" s="2" t="str">
        <f>"0717"</f>
        <v>0717</v>
      </c>
      <c r="L12" s="2" t="str">
        <f>"0725"</f>
        <v>0725</v>
      </c>
      <c r="M12" s="2" t="str">
        <f>"0732"</f>
        <v>0732</v>
      </c>
      <c r="N12" s="2" t="str">
        <f>"0740"</f>
        <v>0740</v>
      </c>
      <c r="O12" s="2" t="str">
        <f>"0744"</f>
        <v>0744</v>
      </c>
      <c r="R12" s="4" t="s">
        <v>6</v>
      </c>
      <c r="S12" s="2" t="s">
        <v>22</v>
      </c>
      <c r="T12" s="2" t="str">
        <f>"0611"</f>
        <v>0611</v>
      </c>
      <c r="U12" s="2" t="str">
        <f>"0621"</f>
        <v>0621</v>
      </c>
      <c r="V12" s="2" t="str">
        <f>"0631"</f>
        <v>0631</v>
      </c>
      <c r="W12" s="2" t="str">
        <f>"0641"</f>
        <v>0641</v>
      </c>
      <c r="X12" s="2" t="str">
        <f>"0649"</f>
        <v>0649</v>
      </c>
      <c r="Y12" s="2" t="str">
        <f>"0656"</f>
        <v>0656</v>
      </c>
      <c r="Z12" s="2" t="str">
        <f>"0703"</f>
        <v>0703</v>
      </c>
      <c r="AA12" s="2" t="str">
        <f>"0709"</f>
        <v>0709</v>
      </c>
      <c r="AB12" s="2" t="str">
        <f>"0715"</f>
        <v>0715</v>
      </c>
      <c r="AC12" s="2" t="str">
        <f>"0720"</f>
        <v>0720</v>
      </c>
      <c r="AD12" s="2" t="str">
        <f>"0724"</f>
        <v>0724</v>
      </c>
      <c r="AE12" s="2" t="str">
        <f>"0728"</f>
        <v>0728</v>
      </c>
    </row>
    <row r="13" spans="2:31" ht="12.75" customHeight="1" x14ac:dyDescent="0.15">
      <c r="B13" s="3" t="s">
        <v>8</v>
      </c>
      <c r="C13" s="2" t="s">
        <v>22</v>
      </c>
      <c r="D13" s="2" t="str">
        <f>"0612"</f>
        <v>0612</v>
      </c>
      <c r="E13" s="2" t="str">
        <f>"0622"</f>
        <v>0622</v>
      </c>
      <c r="F13" s="2" t="str">
        <f>"0632"</f>
        <v>0632</v>
      </c>
      <c r="G13" s="2" t="str">
        <f>"0642"</f>
        <v>0642</v>
      </c>
      <c r="H13" s="2" t="str">
        <f>"0652"</f>
        <v>0652</v>
      </c>
      <c r="I13" s="2" t="str">
        <f>"0701"</f>
        <v>0701</v>
      </c>
      <c r="J13" s="2" t="str">
        <f>"0710"</f>
        <v>0710</v>
      </c>
      <c r="K13" s="2" t="str">
        <f>"0718"</f>
        <v>0718</v>
      </c>
      <c r="L13" s="2" t="str">
        <f>"0726"</f>
        <v>0726</v>
      </c>
      <c r="M13" s="2" t="str">
        <f>"0734"</f>
        <v>0734</v>
      </c>
      <c r="N13" s="2" t="str">
        <f>"0741"</f>
        <v>0741</v>
      </c>
      <c r="O13" s="2" t="str">
        <f>"0745"</f>
        <v>0745</v>
      </c>
      <c r="R13" s="4" t="s">
        <v>7</v>
      </c>
      <c r="S13" s="2" t="s">
        <v>22</v>
      </c>
      <c r="T13" s="2" t="str">
        <f>"0613"</f>
        <v>0613</v>
      </c>
      <c r="U13" s="2" t="str">
        <f>"0623"</f>
        <v>0623</v>
      </c>
      <c r="V13" s="2" t="str">
        <f>"0633"</f>
        <v>0633</v>
      </c>
      <c r="W13" s="2" t="str">
        <f>"0643"</f>
        <v>0643</v>
      </c>
      <c r="X13" s="2" t="str">
        <f>"0650"</f>
        <v>0650</v>
      </c>
      <c r="Y13" s="2" t="str">
        <f>"0658"</f>
        <v>0658</v>
      </c>
      <c r="Z13" s="2" t="str">
        <f>"0705"</f>
        <v>0705</v>
      </c>
      <c r="AA13" s="2" t="str">
        <f>"0711"</f>
        <v>0711</v>
      </c>
      <c r="AB13" s="2" t="str">
        <f>"0717"</f>
        <v>0717</v>
      </c>
      <c r="AC13" s="2" t="str">
        <f>"0721"</f>
        <v>0721</v>
      </c>
      <c r="AD13" s="2" t="str">
        <f>"0725"</f>
        <v>0725</v>
      </c>
      <c r="AE13" s="2" t="str">
        <f>"0730"</f>
        <v>0730</v>
      </c>
    </row>
    <row r="14" spans="2:31" ht="12.75" customHeight="1" x14ac:dyDescent="0.15">
      <c r="B14" s="3" t="s">
        <v>7</v>
      </c>
      <c r="C14" s="2" t="s">
        <v>22</v>
      </c>
      <c r="D14" s="2" t="str">
        <f>"0614"</f>
        <v>0614</v>
      </c>
      <c r="E14" s="2" t="str">
        <f>"0624"</f>
        <v>0624</v>
      </c>
      <c r="F14" s="2" t="str">
        <f>"0634"</f>
        <v>0634</v>
      </c>
      <c r="G14" s="2" t="str">
        <f>"0644"</f>
        <v>0644</v>
      </c>
      <c r="H14" s="2" t="str">
        <f>"0653"</f>
        <v>0653</v>
      </c>
      <c r="I14" s="2" t="str">
        <f>"0702"</f>
        <v>0702</v>
      </c>
      <c r="J14" s="2" t="str">
        <f>"0711"</f>
        <v>0711</v>
      </c>
      <c r="K14" s="2" t="str">
        <f>"0720"</f>
        <v>0720</v>
      </c>
      <c r="L14" s="2" t="str">
        <f>"0728"</f>
        <v>0728</v>
      </c>
      <c r="M14" s="2" t="str">
        <f>"0735"</f>
        <v>0735</v>
      </c>
      <c r="N14" s="2" t="str">
        <f>"0743"</f>
        <v>0743</v>
      </c>
      <c r="O14" s="2" t="str">
        <f>"0747"</f>
        <v>0747</v>
      </c>
      <c r="R14" s="4" t="s">
        <v>8</v>
      </c>
      <c r="S14" s="2" t="s">
        <v>22</v>
      </c>
      <c r="T14" s="2" t="str">
        <f>"0614"</f>
        <v>0614</v>
      </c>
      <c r="U14" s="2" t="str">
        <f>"0624"</f>
        <v>0624</v>
      </c>
      <c r="V14" s="2" t="str">
        <f>"0634"</f>
        <v>0634</v>
      </c>
      <c r="W14" s="2" t="str">
        <f>"0644"</f>
        <v>0644</v>
      </c>
      <c r="X14" s="2" t="str">
        <f>"0652"</f>
        <v>0652</v>
      </c>
      <c r="Y14" s="2" t="str">
        <f>"0659"</f>
        <v>0659</v>
      </c>
      <c r="Z14" s="2" t="str">
        <f>"0706"</f>
        <v>0706</v>
      </c>
      <c r="AA14" s="2" t="str">
        <f>"0712"</f>
        <v>0712</v>
      </c>
      <c r="AB14" s="2" t="str">
        <f>"0718"</f>
        <v>0718</v>
      </c>
      <c r="AC14" s="2" t="str">
        <f>"0723"</f>
        <v>0723</v>
      </c>
      <c r="AD14" s="2" t="str">
        <f>"0727"</f>
        <v>0727</v>
      </c>
      <c r="AE14" s="2" t="str">
        <f>"0731"</f>
        <v>0731</v>
      </c>
    </row>
    <row r="15" spans="2:31" ht="12.75" customHeight="1" x14ac:dyDescent="0.15">
      <c r="B15" s="3" t="s">
        <v>6</v>
      </c>
      <c r="C15" s="2" t="s">
        <v>22</v>
      </c>
      <c r="D15" s="2" t="str">
        <f>"0615"</f>
        <v>0615</v>
      </c>
      <c r="E15" s="2" t="str">
        <f>"0625"</f>
        <v>0625</v>
      </c>
      <c r="F15" s="2" t="str">
        <f>"0635"</f>
        <v>0635</v>
      </c>
      <c r="G15" s="2" t="str">
        <f>"0645"</f>
        <v>0645</v>
      </c>
      <c r="H15" s="2" t="str">
        <f>"0655"</f>
        <v>0655</v>
      </c>
      <c r="I15" s="2" t="str">
        <f>"0704"</f>
        <v>0704</v>
      </c>
      <c r="J15" s="2" t="str">
        <f>"0713"</f>
        <v>0713</v>
      </c>
      <c r="K15" s="2" t="str">
        <f>"0721"</f>
        <v>0721</v>
      </c>
      <c r="L15" s="2" t="str">
        <f>"0729"</f>
        <v>0729</v>
      </c>
      <c r="M15" s="2" t="str">
        <f>"0737"</f>
        <v>0737</v>
      </c>
      <c r="N15" s="2" t="str">
        <f>"0745"</f>
        <v>0745</v>
      </c>
      <c r="O15" s="2" t="str">
        <f>"0749"</f>
        <v>0749</v>
      </c>
      <c r="R15" s="4" t="s">
        <v>9</v>
      </c>
      <c r="S15" s="2" t="s">
        <v>22</v>
      </c>
      <c r="T15" s="2" t="str">
        <f>"0616"</f>
        <v>0616</v>
      </c>
      <c r="U15" s="2" t="str">
        <f>"0626"</f>
        <v>0626</v>
      </c>
      <c r="V15" s="2" t="str">
        <f>"0636"</f>
        <v>0636</v>
      </c>
      <c r="W15" s="2" t="str">
        <f>"0646"</f>
        <v>0646</v>
      </c>
      <c r="X15" s="2" t="str">
        <f>"0654"</f>
        <v>0654</v>
      </c>
      <c r="Y15" s="2" t="str">
        <f>"0701"</f>
        <v>0701</v>
      </c>
      <c r="Z15" s="2" t="str">
        <f>"0708"</f>
        <v>0708</v>
      </c>
      <c r="AA15" s="2" t="str">
        <f>"0714"</f>
        <v>0714</v>
      </c>
      <c r="AB15" s="2" t="str">
        <f>"0720"</f>
        <v>0720</v>
      </c>
      <c r="AC15" s="2" t="str">
        <f>"0725"</f>
        <v>0725</v>
      </c>
      <c r="AD15" s="2" t="str">
        <f>"0729"</f>
        <v>0729</v>
      </c>
      <c r="AE15" s="2" t="str">
        <f>"0733"</f>
        <v>0733</v>
      </c>
    </row>
    <row r="16" spans="2:31" ht="12.75" customHeight="1" x14ac:dyDescent="0.15">
      <c r="B16" s="3" t="s">
        <v>5</v>
      </c>
      <c r="C16" s="2" t="s">
        <v>22</v>
      </c>
      <c r="D16" s="2" t="str">
        <f>"0617"</f>
        <v>0617</v>
      </c>
      <c r="E16" s="2" t="str">
        <f>"0627"</f>
        <v>0627</v>
      </c>
      <c r="F16" s="2" t="str">
        <f>"0637"</f>
        <v>0637</v>
      </c>
      <c r="G16" s="2" t="str">
        <f>"0647"</f>
        <v>0647</v>
      </c>
      <c r="H16" s="2" t="str">
        <f>"0656"</f>
        <v>0656</v>
      </c>
      <c r="I16" s="2" t="str">
        <f>"0705"</f>
        <v>0705</v>
      </c>
      <c r="J16" s="2" t="str">
        <f>"0714"</f>
        <v>0714</v>
      </c>
      <c r="K16" s="2" t="str">
        <f>"0723"</f>
        <v>0723</v>
      </c>
      <c r="L16" s="2" t="str">
        <f>"0731"</f>
        <v>0731</v>
      </c>
      <c r="M16" s="2" t="str">
        <f>"0738"</f>
        <v>0738</v>
      </c>
      <c r="N16" s="2" t="str">
        <f>"0746"</f>
        <v>0746</v>
      </c>
      <c r="O16" s="2" t="str">
        <f>"0750"</f>
        <v>0750</v>
      </c>
      <c r="R16" s="4" t="s">
        <v>10</v>
      </c>
      <c r="S16" s="2" t="s">
        <v>22</v>
      </c>
      <c r="T16" s="2" t="str">
        <f>"0618"</f>
        <v>0618</v>
      </c>
      <c r="U16" s="2" t="str">
        <f>"0628"</f>
        <v>0628</v>
      </c>
      <c r="V16" s="2" t="str">
        <f>"0638"</f>
        <v>0638</v>
      </c>
      <c r="W16" s="2" t="str">
        <f>"0648"</f>
        <v>0648</v>
      </c>
      <c r="X16" s="2" t="str">
        <f>"0655"</f>
        <v>0655</v>
      </c>
      <c r="Y16" s="2" t="str">
        <f>"0703"</f>
        <v>0703</v>
      </c>
      <c r="Z16" s="2" t="str">
        <f>"0710"</f>
        <v>0710</v>
      </c>
      <c r="AA16" s="2" t="str">
        <f>"0716"</f>
        <v>0716</v>
      </c>
      <c r="AB16" s="2" t="str">
        <f>"0722"</f>
        <v>0722</v>
      </c>
      <c r="AC16" s="2" t="str">
        <f>"0726"</f>
        <v>0726</v>
      </c>
      <c r="AD16" s="2" t="str">
        <f>"0730"</f>
        <v>0730</v>
      </c>
      <c r="AE16" s="2" t="str">
        <f>"0735"</f>
        <v>0735</v>
      </c>
    </row>
    <row r="17" spans="2:31" ht="12.75" customHeight="1" x14ac:dyDescent="0.15">
      <c r="B17" s="3" t="s">
        <v>4</v>
      </c>
      <c r="C17" s="2" t="s">
        <v>22</v>
      </c>
      <c r="D17" s="2" t="str">
        <f>"0618"</f>
        <v>0618</v>
      </c>
      <c r="E17" s="2" t="str">
        <f>"0628"</f>
        <v>0628</v>
      </c>
      <c r="F17" s="2" t="str">
        <f>"0638"</f>
        <v>0638</v>
      </c>
      <c r="G17" s="2" t="str">
        <f>"0648"</f>
        <v>0648</v>
      </c>
      <c r="H17" s="2" t="str">
        <f>"0658"</f>
        <v>0658</v>
      </c>
      <c r="I17" s="2" t="str">
        <f>"0707"</f>
        <v>0707</v>
      </c>
      <c r="J17" s="2" t="str">
        <f>"0716"</f>
        <v>0716</v>
      </c>
      <c r="K17" s="2" t="str">
        <f>"0724"</f>
        <v>0724</v>
      </c>
      <c r="L17" s="2" t="str">
        <f>"0732"</f>
        <v>0732</v>
      </c>
      <c r="M17" s="2" t="str">
        <f>"0740"</f>
        <v>0740</v>
      </c>
      <c r="N17" s="2" t="str">
        <f>"0747"</f>
        <v>0747</v>
      </c>
      <c r="O17" s="2" t="str">
        <f>"0751"</f>
        <v>0751</v>
      </c>
      <c r="R17" s="4" t="s">
        <v>11</v>
      </c>
      <c r="S17" s="2" t="s">
        <v>22</v>
      </c>
      <c r="T17" s="2" t="str">
        <f>"0620"</f>
        <v>0620</v>
      </c>
      <c r="U17" s="2" t="str">
        <f>"0630"</f>
        <v>0630</v>
      </c>
      <c r="V17" s="2" t="str">
        <f>"0640"</f>
        <v>0640</v>
      </c>
      <c r="W17" s="2" t="str">
        <f>"0650"</f>
        <v>0650</v>
      </c>
      <c r="X17" s="2" t="str">
        <f>"0657"</f>
        <v>0657</v>
      </c>
      <c r="Y17" s="2" t="str">
        <f>"0705"</f>
        <v>0705</v>
      </c>
      <c r="Z17" s="2" t="str">
        <f>"0712"</f>
        <v>0712</v>
      </c>
      <c r="AA17" s="2" t="str">
        <f>"0718"</f>
        <v>0718</v>
      </c>
      <c r="AB17" s="2" t="str">
        <f>"0724"</f>
        <v>0724</v>
      </c>
      <c r="AC17" s="2" t="str">
        <f>"0728"</f>
        <v>0728</v>
      </c>
      <c r="AD17" s="2" t="str">
        <f>"0732"</f>
        <v>0732</v>
      </c>
      <c r="AE17" s="2" t="str">
        <f>"0737"</f>
        <v>0737</v>
      </c>
    </row>
    <row r="18" spans="2:31" ht="12.75" customHeight="1" x14ac:dyDescent="0.15">
      <c r="B18" s="3" t="s">
        <v>3</v>
      </c>
      <c r="C18" s="2" t="s">
        <v>22</v>
      </c>
      <c r="D18" s="2" t="str">
        <f>"0620"</f>
        <v>0620</v>
      </c>
      <c r="E18" s="2" t="str">
        <f>"0630"</f>
        <v>0630</v>
      </c>
      <c r="F18" s="2" t="str">
        <f>"0640"</f>
        <v>0640</v>
      </c>
      <c r="G18" s="2" t="str">
        <f>"0650"</f>
        <v>0650</v>
      </c>
      <c r="H18" s="2" t="str">
        <f>"0659"</f>
        <v>0659</v>
      </c>
      <c r="I18" s="2" t="str">
        <f>"0708"</f>
        <v>0708</v>
      </c>
      <c r="J18" s="2" t="str">
        <f>"0717"</f>
        <v>0717</v>
      </c>
      <c r="K18" s="2" t="str">
        <f>"0726"</f>
        <v>0726</v>
      </c>
      <c r="L18" s="2" t="str">
        <f>"0734"</f>
        <v>0734</v>
      </c>
      <c r="M18" s="2" t="str">
        <f>"0741"</f>
        <v>0741</v>
      </c>
      <c r="N18" s="2" t="str">
        <f>"0749"</f>
        <v>0749</v>
      </c>
      <c r="O18" s="2" t="str">
        <f>"0753"</f>
        <v>0753</v>
      </c>
      <c r="R18" s="4" t="s">
        <v>12</v>
      </c>
      <c r="S18" s="2" t="s">
        <v>22</v>
      </c>
      <c r="T18" s="2" t="str">
        <f>"0621"</f>
        <v>0621</v>
      </c>
      <c r="U18" s="2" t="str">
        <f>"0631"</f>
        <v>0631</v>
      </c>
      <c r="V18" s="2" t="str">
        <f>"0641"</f>
        <v>0641</v>
      </c>
      <c r="W18" s="2" t="str">
        <f>"0651"</f>
        <v>0651</v>
      </c>
      <c r="X18" s="2" t="str">
        <f>"0659"</f>
        <v>0659</v>
      </c>
      <c r="Y18" s="2" t="str">
        <f>"0706"</f>
        <v>0706</v>
      </c>
      <c r="Z18" s="2" t="str">
        <f>"0713"</f>
        <v>0713</v>
      </c>
      <c r="AA18" s="2" t="str">
        <f>"0719"</f>
        <v>0719</v>
      </c>
      <c r="AB18" s="2" t="str">
        <f>"0725"</f>
        <v>0725</v>
      </c>
      <c r="AC18" s="2" t="str">
        <f>"0730"</f>
        <v>0730</v>
      </c>
      <c r="AD18" s="2" t="str">
        <f>"0734"</f>
        <v>0734</v>
      </c>
      <c r="AE18" s="2" t="str">
        <f>"0738"</f>
        <v>0738</v>
      </c>
    </row>
    <row r="19" spans="2:31" ht="12.75" customHeight="1" x14ac:dyDescent="0.15">
      <c r="B19" s="3" t="s">
        <v>2</v>
      </c>
      <c r="C19" s="2" t="s">
        <v>22</v>
      </c>
      <c r="D19" s="2" t="str">
        <f>"0622"</f>
        <v>0622</v>
      </c>
      <c r="E19" s="2" t="str">
        <f>"0632"</f>
        <v>0632</v>
      </c>
      <c r="F19" s="2" t="str">
        <f>"0642"</f>
        <v>0642</v>
      </c>
      <c r="G19" s="2" t="str">
        <f>"0652"</f>
        <v>0652</v>
      </c>
      <c r="H19" s="2" t="str">
        <f>"0702"</f>
        <v>0702</v>
      </c>
      <c r="I19" s="2" t="str">
        <f>"0711"</f>
        <v>0711</v>
      </c>
      <c r="J19" s="2" t="str">
        <f>"0720"</f>
        <v>0720</v>
      </c>
      <c r="K19" s="2" t="str">
        <f>"0728"</f>
        <v>0728</v>
      </c>
      <c r="L19" s="2" t="str">
        <f>"0736"</f>
        <v>0736</v>
      </c>
      <c r="M19" s="2" t="str">
        <f>"0744"</f>
        <v>0744</v>
      </c>
      <c r="N19" s="2" t="str">
        <f>"0752"</f>
        <v>0752</v>
      </c>
      <c r="O19" s="2" t="str">
        <f>"0756"</f>
        <v>0756</v>
      </c>
      <c r="R19" s="4" t="s">
        <v>13</v>
      </c>
      <c r="S19" s="2" t="s">
        <v>22</v>
      </c>
      <c r="T19" s="2" t="str">
        <f>"0623"</f>
        <v>0623</v>
      </c>
      <c r="U19" s="2" t="str">
        <f>"0633"</f>
        <v>0633</v>
      </c>
      <c r="V19" s="2" t="str">
        <f>"0643"</f>
        <v>0643</v>
      </c>
      <c r="W19" s="2" t="str">
        <f>"0653"</f>
        <v>0653</v>
      </c>
      <c r="X19" s="2" t="str">
        <f>"0700"</f>
        <v>0700</v>
      </c>
      <c r="Y19" s="2" t="str">
        <f>"0708"</f>
        <v>0708</v>
      </c>
      <c r="Z19" s="2" t="str">
        <f>"0715"</f>
        <v>0715</v>
      </c>
      <c r="AA19" s="2" t="str">
        <f>"0721"</f>
        <v>0721</v>
      </c>
      <c r="AB19" s="2" t="str">
        <f>"0727"</f>
        <v>0727</v>
      </c>
      <c r="AC19" s="2" t="str">
        <f>"0731"</f>
        <v>0731</v>
      </c>
      <c r="AD19" s="2" t="str">
        <f>"0735"</f>
        <v>0735</v>
      </c>
      <c r="AE19" s="2" t="str">
        <f>"0740"</f>
        <v>0740</v>
      </c>
    </row>
    <row r="20" spans="2:31" ht="12.75" customHeight="1" x14ac:dyDescent="0.15">
      <c r="B20" s="3" t="s">
        <v>1</v>
      </c>
      <c r="C20" s="2" t="s">
        <v>22</v>
      </c>
      <c r="D20" s="2" t="str">
        <f>"0624"</f>
        <v>0624</v>
      </c>
      <c r="E20" s="2" t="str">
        <f>"0634"</f>
        <v>0634</v>
      </c>
      <c r="F20" s="2" t="str">
        <f>"0644"</f>
        <v>0644</v>
      </c>
      <c r="G20" s="2" t="str">
        <f>"0654"</f>
        <v>0654</v>
      </c>
      <c r="H20" s="2" t="str">
        <f>"0704"</f>
        <v>0704</v>
      </c>
      <c r="I20" s="2" t="str">
        <f>"0713"</f>
        <v>0713</v>
      </c>
      <c r="J20" s="2" t="str">
        <f>"0722"</f>
        <v>0722</v>
      </c>
      <c r="K20" s="2" t="str">
        <f>"0730"</f>
        <v>0730</v>
      </c>
      <c r="L20" s="2" t="str">
        <f>"0738"</f>
        <v>0738</v>
      </c>
      <c r="M20" s="2" t="str">
        <f>"0746"</f>
        <v>0746</v>
      </c>
      <c r="N20" s="2" t="str">
        <f>"0754"</f>
        <v>0754</v>
      </c>
      <c r="O20" s="2" t="str">
        <f>"0758"</f>
        <v>0758</v>
      </c>
      <c r="R20" s="4" t="s">
        <v>14</v>
      </c>
      <c r="S20" s="2" t="s">
        <v>22</v>
      </c>
      <c r="T20" s="2" t="str">
        <f>"0625"</f>
        <v>0625</v>
      </c>
      <c r="U20" s="2" t="str">
        <f>"0635"</f>
        <v>0635</v>
      </c>
      <c r="V20" s="2" t="str">
        <f>"0645"</f>
        <v>0645</v>
      </c>
      <c r="W20" s="2" t="str">
        <f>"0655"</f>
        <v>0655</v>
      </c>
      <c r="X20" s="2" t="str">
        <f>"0702"</f>
        <v>0702</v>
      </c>
      <c r="Y20" s="2" t="str">
        <f>"0710"</f>
        <v>0710</v>
      </c>
      <c r="Z20" s="2" t="str">
        <f>"0717"</f>
        <v>0717</v>
      </c>
      <c r="AA20" s="2" t="str">
        <f>"0723"</f>
        <v>0723</v>
      </c>
      <c r="AB20" s="2" t="str">
        <f>"0729"</f>
        <v>0729</v>
      </c>
      <c r="AC20" s="2" t="str">
        <f>"0733"</f>
        <v>0733</v>
      </c>
      <c r="AD20" s="2" t="str">
        <f>"0737"</f>
        <v>0737</v>
      </c>
      <c r="AE20" s="2" t="str">
        <f>"0742"</f>
        <v>0742</v>
      </c>
    </row>
    <row r="21" spans="2:31" ht="12.75" customHeight="1" x14ac:dyDescent="0.15">
      <c r="B21" s="3" t="s">
        <v>0</v>
      </c>
      <c r="C21" s="2" t="s">
        <v>18</v>
      </c>
      <c r="D21" s="2" t="str">
        <f>"0627"</f>
        <v>0627</v>
      </c>
      <c r="E21" s="2" t="str">
        <f>"0637"</f>
        <v>0637</v>
      </c>
      <c r="F21" s="2" t="str">
        <f>"0647"</f>
        <v>0647</v>
      </c>
      <c r="G21" s="2" t="str">
        <f>"0657"</f>
        <v>0657</v>
      </c>
      <c r="H21" s="2" t="str">
        <f>"0707"</f>
        <v>0707</v>
      </c>
      <c r="I21" s="2" t="str">
        <f>"0716"</f>
        <v>0716</v>
      </c>
      <c r="J21" s="2" t="str">
        <f>"0725"</f>
        <v>0725</v>
      </c>
      <c r="K21" s="2" t="str">
        <f>"0733"</f>
        <v>0733</v>
      </c>
      <c r="L21" s="2" t="str">
        <f>"0741"</f>
        <v>0741</v>
      </c>
      <c r="M21" s="2" t="str">
        <f>"0749"</f>
        <v>0749</v>
      </c>
      <c r="N21" s="2" t="str">
        <f>"0757"</f>
        <v>0757</v>
      </c>
      <c r="O21" s="2" t="str">
        <f>"0801"</f>
        <v>0801</v>
      </c>
      <c r="R21" s="4" t="s">
        <v>15</v>
      </c>
      <c r="S21" s="2" t="s">
        <v>18</v>
      </c>
      <c r="T21" s="2" t="str">
        <f>"0627"</f>
        <v>0627</v>
      </c>
      <c r="U21" s="2" t="str">
        <f>"0637"</f>
        <v>0637</v>
      </c>
      <c r="V21" s="2" t="str">
        <f>"0647"</f>
        <v>0647</v>
      </c>
      <c r="W21" s="2" t="str">
        <f>"0657"</f>
        <v>0657</v>
      </c>
      <c r="X21" s="2" t="str">
        <f>"0704"</f>
        <v>0704</v>
      </c>
      <c r="Y21" s="2" t="str">
        <f>"0712"</f>
        <v>0712</v>
      </c>
      <c r="Z21" s="2" t="str">
        <f>"0719"</f>
        <v>0719</v>
      </c>
      <c r="AA21" s="2" t="str">
        <f>"0725"</f>
        <v>0725</v>
      </c>
      <c r="AB21" s="2" t="str">
        <f>"0731"</f>
        <v>0731</v>
      </c>
      <c r="AC21" s="2" t="str">
        <f>"0735"</f>
        <v>0735</v>
      </c>
      <c r="AD21" s="2" t="str">
        <f>"0739"</f>
        <v>0739</v>
      </c>
      <c r="AE21" s="2" t="str">
        <f>"0744"</f>
        <v>0744</v>
      </c>
    </row>
    <row r="22" spans="2:31" ht="12.75" customHeight="1" x14ac:dyDescent="0.15">
      <c r="B22" s="10" t="s">
        <v>20</v>
      </c>
      <c r="C22" s="10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R22" s="10" t="s">
        <v>20</v>
      </c>
      <c r="S22" s="10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4" spans="2:31" ht="12.75" customHeight="1" x14ac:dyDescent="0.15">
      <c r="B24" s="10" t="s">
        <v>16</v>
      </c>
      <c r="C24" s="10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R24" s="10" t="s">
        <v>16</v>
      </c>
      <c r="S24" s="10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2:31" ht="12.75" customHeight="1" x14ac:dyDescent="0.15">
      <c r="B25" s="10" t="s">
        <v>19</v>
      </c>
      <c r="C25" s="10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R25" s="10" t="s">
        <v>19</v>
      </c>
      <c r="S25" s="10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2:31" ht="12.75" customHeight="1" x14ac:dyDescent="0.15">
      <c r="B26" s="3" t="s">
        <v>15</v>
      </c>
      <c r="C26" s="2" t="s">
        <v>17</v>
      </c>
      <c r="D26" s="2" t="str">
        <f>"0737"</f>
        <v>0737</v>
      </c>
      <c r="E26" s="2" t="str">
        <f>"0741"</f>
        <v>0741</v>
      </c>
      <c r="F26" s="2" t="str">
        <f>"0745"</f>
        <v>0745</v>
      </c>
      <c r="G26" s="2" t="str">
        <f>"0750"</f>
        <v>0750</v>
      </c>
      <c r="H26" s="2" t="str">
        <f>"0754"</f>
        <v>0754</v>
      </c>
      <c r="I26" s="2" t="str">
        <f>"0758"</f>
        <v>0758</v>
      </c>
      <c r="J26" s="2" t="str">
        <f>"0802"</f>
        <v>0802</v>
      </c>
      <c r="K26" s="2" t="str">
        <f>"0807"</f>
        <v>0807</v>
      </c>
      <c r="L26" s="2" t="str">
        <f>"0811"</f>
        <v>0811</v>
      </c>
      <c r="M26" s="2" t="str">
        <f>"0815"</f>
        <v>0815</v>
      </c>
      <c r="N26" s="2" t="str">
        <f>"0819"</f>
        <v>0819</v>
      </c>
      <c r="O26" s="2" t="str">
        <f>"0823"</f>
        <v>0823</v>
      </c>
      <c r="R26" s="3" t="s">
        <v>0</v>
      </c>
      <c r="S26" s="2" t="s">
        <v>17</v>
      </c>
      <c r="T26" s="2" t="str">
        <f>"0721"</f>
        <v>0721</v>
      </c>
      <c r="U26" s="2" t="str">
        <f>"0725"</f>
        <v>0725</v>
      </c>
      <c r="V26" s="2" t="str">
        <f>"0729"</f>
        <v>0729</v>
      </c>
      <c r="W26" s="2" t="str">
        <f>"0733"</f>
        <v>0733</v>
      </c>
      <c r="X26" s="2" t="str">
        <f>"0738"</f>
        <v>0738</v>
      </c>
      <c r="Y26" s="2" t="str">
        <f>"0742"</f>
        <v>0742</v>
      </c>
      <c r="Z26" s="2" t="str">
        <f>"0746"</f>
        <v>0746</v>
      </c>
      <c r="AA26" s="2" t="str">
        <f>"0750"</f>
        <v>0750</v>
      </c>
      <c r="AB26" s="2" t="str">
        <f>"0754"</f>
        <v>0754</v>
      </c>
      <c r="AC26" s="2" t="str">
        <f>"0758"</f>
        <v>0758</v>
      </c>
      <c r="AD26" s="2" t="str">
        <f>"0802"</f>
        <v>0802</v>
      </c>
      <c r="AE26" s="2" t="str">
        <f>"0807"</f>
        <v>0807</v>
      </c>
    </row>
    <row r="27" spans="2:31" ht="12.75" customHeight="1" x14ac:dyDescent="0.15">
      <c r="B27" s="3" t="s">
        <v>14</v>
      </c>
      <c r="C27" s="2" t="s">
        <v>22</v>
      </c>
      <c r="D27" s="2" t="str">
        <f>"0739"</f>
        <v>0739</v>
      </c>
      <c r="E27" s="2" t="str">
        <f>"0743"</f>
        <v>0743</v>
      </c>
      <c r="F27" s="2" t="str">
        <f>"0747"</f>
        <v>0747</v>
      </c>
      <c r="G27" s="2" t="str">
        <f>"0752"</f>
        <v>0752</v>
      </c>
      <c r="H27" s="2" t="str">
        <f>"0756"</f>
        <v>0756</v>
      </c>
      <c r="I27" s="2" t="str">
        <f>"0800"</f>
        <v>0800</v>
      </c>
      <c r="J27" s="2" t="str">
        <f>"0804"</f>
        <v>0804</v>
      </c>
      <c r="K27" s="2" t="str">
        <f>"0809"</f>
        <v>0809</v>
      </c>
      <c r="L27" s="2" t="str">
        <f>"0813"</f>
        <v>0813</v>
      </c>
      <c r="M27" s="2" t="str">
        <f>"0817"</f>
        <v>0817</v>
      </c>
      <c r="N27" s="2" t="str">
        <f>"0821"</f>
        <v>0821</v>
      </c>
      <c r="O27" s="2" t="str">
        <f>"0825"</f>
        <v>0825</v>
      </c>
      <c r="R27" s="4" t="s">
        <v>1</v>
      </c>
      <c r="S27" s="2" t="s">
        <v>22</v>
      </c>
      <c r="T27" s="2" t="str">
        <f>"0723"</f>
        <v>0723</v>
      </c>
      <c r="U27" s="2" t="str">
        <f>"0727"</f>
        <v>0727</v>
      </c>
      <c r="V27" s="2" t="str">
        <f>"0732"</f>
        <v>0732</v>
      </c>
      <c r="W27" s="2" t="str">
        <f>"0736"</f>
        <v>0736</v>
      </c>
      <c r="X27" s="2" t="str">
        <f>"0740"</f>
        <v>0740</v>
      </c>
      <c r="Y27" s="2" t="str">
        <f>"0744"</f>
        <v>0744</v>
      </c>
      <c r="Z27" s="2" t="str">
        <f>"0749"</f>
        <v>0749</v>
      </c>
      <c r="AA27" s="2" t="str">
        <f>"0753"</f>
        <v>0753</v>
      </c>
      <c r="AB27" s="2" t="str">
        <f>"0757"</f>
        <v>0757</v>
      </c>
      <c r="AC27" s="2" t="str">
        <f>"0801"</f>
        <v>0801</v>
      </c>
      <c r="AD27" s="2" t="str">
        <f>"0805"</f>
        <v>0805</v>
      </c>
      <c r="AE27" s="2" t="str">
        <f>"0809"</f>
        <v>0809</v>
      </c>
    </row>
    <row r="28" spans="2:31" ht="12.75" customHeight="1" x14ac:dyDescent="0.15">
      <c r="B28" s="3" t="s">
        <v>13</v>
      </c>
      <c r="C28" s="2" t="s">
        <v>22</v>
      </c>
      <c r="D28" s="2" t="str">
        <f>"0741"</f>
        <v>0741</v>
      </c>
      <c r="E28" s="2" t="str">
        <f>"0745"</f>
        <v>0745</v>
      </c>
      <c r="F28" s="2" t="str">
        <f>"0749"</f>
        <v>0749</v>
      </c>
      <c r="G28" s="2" t="str">
        <f>"0754"</f>
        <v>0754</v>
      </c>
      <c r="H28" s="2" t="str">
        <f>"0758"</f>
        <v>0758</v>
      </c>
      <c r="I28" s="2" t="str">
        <f>"0802"</f>
        <v>0802</v>
      </c>
      <c r="J28" s="2" t="str">
        <f>"0806"</f>
        <v>0806</v>
      </c>
      <c r="K28" s="2" t="str">
        <f>"0811"</f>
        <v>0811</v>
      </c>
      <c r="L28" s="2" t="str">
        <f>"0815"</f>
        <v>0815</v>
      </c>
      <c r="M28" s="2" t="str">
        <f>"0819"</f>
        <v>0819</v>
      </c>
      <c r="N28" s="2" t="str">
        <f>"0823"</f>
        <v>0823</v>
      </c>
      <c r="O28" s="2" t="str">
        <f>"0827"</f>
        <v>0827</v>
      </c>
      <c r="R28" s="4" t="s">
        <v>2</v>
      </c>
      <c r="S28" s="2" t="s">
        <v>22</v>
      </c>
      <c r="T28" s="2" t="str">
        <f>"0725"</f>
        <v>0725</v>
      </c>
      <c r="U28" s="2" t="str">
        <f>"0729"</f>
        <v>0729</v>
      </c>
      <c r="V28" s="2" t="str">
        <f>"0734"</f>
        <v>0734</v>
      </c>
      <c r="W28" s="2" t="str">
        <f>"0738"</f>
        <v>0738</v>
      </c>
      <c r="X28" s="2" t="str">
        <f>"0742"</f>
        <v>0742</v>
      </c>
      <c r="Y28" s="2" t="str">
        <f>"0746"</f>
        <v>0746</v>
      </c>
      <c r="Z28" s="2" t="str">
        <f>"0751"</f>
        <v>0751</v>
      </c>
      <c r="AA28" s="2" t="str">
        <f>"0755"</f>
        <v>0755</v>
      </c>
      <c r="AB28" s="2" t="str">
        <f>"0759"</f>
        <v>0759</v>
      </c>
      <c r="AC28" s="2" t="str">
        <f>"0803"</f>
        <v>0803</v>
      </c>
      <c r="AD28" s="2" t="str">
        <f>"0807"</f>
        <v>0807</v>
      </c>
      <c r="AE28" s="2" t="str">
        <f>"0811"</f>
        <v>0811</v>
      </c>
    </row>
    <row r="29" spans="2:31" ht="12.75" customHeight="1" x14ac:dyDescent="0.15">
      <c r="B29" s="3" t="s">
        <v>12</v>
      </c>
      <c r="C29" s="2" t="s">
        <v>22</v>
      </c>
      <c r="D29" s="2" t="str">
        <f>"0742"</f>
        <v>0742</v>
      </c>
      <c r="E29" s="2" t="str">
        <f>"0747"</f>
        <v>0747</v>
      </c>
      <c r="F29" s="2" t="str">
        <f>"0751"</f>
        <v>0751</v>
      </c>
      <c r="G29" s="2" t="str">
        <f>"0755"</f>
        <v>0755</v>
      </c>
      <c r="H29" s="2" t="str">
        <f>"0759"</f>
        <v>0759</v>
      </c>
      <c r="I29" s="2" t="str">
        <f>"0804"</f>
        <v>0804</v>
      </c>
      <c r="J29" s="2" t="str">
        <f>"0808"</f>
        <v>0808</v>
      </c>
      <c r="K29" s="2" t="str">
        <f>"0812"</f>
        <v>0812</v>
      </c>
      <c r="L29" s="2" t="str">
        <f>"0816"</f>
        <v>0816</v>
      </c>
      <c r="M29" s="2" t="str">
        <f>"0821"</f>
        <v>0821</v>
      </c>
      <c r="N29" s="2" t="str">
        <f>"0825"</f>
        <v>0825</v>
      </c>
      <c r="O29" s="2" t="str">
        <f>"0829"</f>
        <v>0829</v>
      </c>
      <c r="R29" s="4" t="s">
        <v>3</v>
      </c>
      <c r="S29" s="2" t="s">
        <v>22</v>
      </c>
      <c r="T29" s="2" t="str">
        <f>"0728"</f>
        <v>0728</v>
      </c>
      <c r="U29" s="2" t="str">
        <f>"0732"</f>
        <v>0732</v>
      </c>
      <c r="V29" s="2" t="str">
        <f>"0736"</f>
        <v>0736</v>
      </c>
      <c r="W29" s="2" t="str">
        <f>"0740"</f>
        <v>0740</v>
      </c>
      <c r="X29" s="2" t="str">
        <f>"0745"</f>
        <v>0745</v>
      </c>
      <c r="Y29" s="2" t="str">
        <f>"0749"</f>
        <v>0749</v>
      </c>
      <c r="Z29" s="2" t="str">
        <f>"0753"</f>
        <v>0753</v>
      </c>
      <c r="AA29" s="2" t="str">
        <f>"0757"</f>
        <v>0757</v>
      </c>
      <c r="AB29" s="2" t="str">
        <f>"0801"</f>
        <v>0801</v>
      </c>
      <c r="AC29" s="2" t="str">
        <f>"0805"</f>
        <v>0805</v>
      </c>
      <c r="AD29" s="2" t="str">
        <f>"0809"</f>
        <v>0809</v>
      </c>
      <c r="AE29" s="2" t="str">
        <f>"0814"</f>
        <v>0814</v>
      </c>
    </row>
    <row r="30" spans="2:31" ht="12.75" customHeight="1" x14ac:dyDescent="0.15">
      <c r="B30" s="3" t="s">
        <v>11</v>
      </c>
      <c r="C30" s="2" t="s">
        <v>22</v>
      </c>
      <c r="D30" s="2" t="str">
        <f>"0744"</f>
        <v>0744</v>
      </c>
      <c r="E30" s="2" t="str">
        <f>"0748"</f>
        <v>0748</v>
      </c>
      <c r="F30" s="2" t="str">
        <f>"0752"</f>
        <v>0752</v>
      </c>
      <c r="G30" s="2" t="str">
        <f>"0757"</f>
        <v>0757</v>
      </c>
      <c r="H30" s="2" t="str">
        <f>"0801"</f>
        <v>0801</v>
      </c>
      <c r="I30" s="2" t="str">
        <f>"0805"</f>
        <v>0805</v>
      </c>
      <c r="J30" s="2" t="str">
        <f>"0809"</f>
        <v>0809</v>
      </c>
      <c r="K30" s="2" t="str">
        <f>"0814"</f>
        <v>0814</v>
      </c>
      <c r="L30" s="2" t="str">
        <f>"0818"</f>
        <v>0818</v>
      </c>
      <c r="M30" s="2" t="str">
        <f>"0822"</f>
        <v>0822</v>
      </c>
      <c r="N30" s="2" t="str">
        <f>"0826"</f>
        <v>0826</v>
      </c>
      <c r="O30" s="2" t="str">
        <f>"0830"</f>
        <v>0830</v>
      </c>
      <c r="R30" s="4" t="s">
        <v>4</v>
      </c>
      <c r="S30" s="2" t="s">
        <v>22</v>
      </c>
      <c r="T30" s="2" t="str">
        <f>"0730"</f>
        <v>0730</v>
      </c>
      <c r="U30" s="2" t="str">
        <f>"0734"</f>
        <v>0734</v>
      </c>
      <c r="V30" s="2" t="str">
        <f>"0738"</f>
        <v>0738</v>
      </c>
      <c r="W30" s="2" t="str">
        <f>"0742"</f>
        <v>0742</v>
      </c>
      <c r="X30" s="2" t="str">
        <f>"0747"</f>
        <v>0747</v>
      </c>
      <c r="Y30" s="2" t="str">
        <f>"0751"</f>
        <v>0751</v>
      </c>
      <c r="Z30" s="2" t="str">
        <f>"0755"</f>
        <v>0755</v>
      </c>
      <c r="AA30" s="2" t="str">
        <f>"0759"</f>
        <v>0759</v>
      </c>
      <c r="AB30" s="2" t="str">
        <f>"0803"</f>
        <v>0803</v>
      </c>
      <c r="AC30" s="2" t="str">
        <f>"0807"</f>
        <v>0807</v>
      </c>
      <c r="AD30" s="2" t="str">
        <f>"0811"</f>
        <v>0811</v>
      </c>
      <c r="AE30" s="2" t="str">
        <f>"0816"</f>
        <v>0816</v>
      </c>
    </row>
    <row r="31" spans="2:31" ht="12.75" customHeight="1" x14ac:dyDescent="0.15">
      <c r="B31" s="3" t="s">
        <v>10</v>
      </c>
      <c r="C31" s="2" t="s">
        <v>22</v>
      </c>
      <c r="D31" s="2" t="str">
        <f>"0746"</f>
        <v>0746</v>
      </c>
      <c r="E31" s="2" t="str">
        <f>"0751"</f>
        <v>0751</v>
      </c>
      <c r="F31" s="2" t="str">
        <f>"0755"</f>
        <v>0755</v>
      </c>
      <c r="G31" s="2" t="str">
        <f>"0759"</f>
        <v>0759</v>
      </c>
      <c r="H31" s="2" t="str">
        <f>"0803"</f>
        <v>0803</v>
      </c>
      <c r="I31" s="2" t="str">
        <f>"0808"</f>
        <v>0808</v>
      </c>
      <c r="J31" s="2" t="str">
        <f>"0812"</f>
        <v>0812</v>
      </c>
      <c r="K31" s="2" t="str">
        <f>"0816"</f>
        <v>0816</v>
      </c>
      <c r="L31" s="2" t="str">
        <f>"0820"</f>
        <v>0820</v>
      </c>
      <c r="M31" s="2" t="str">
        <f>"0825"</f>
        <v>0825</v>
      </c>
      <c r="N31" s="2" t="str">
        <f>"0829"</f>
        <v>0829</v>
      </c>
      <c r="O31" s="2" t="str">
        <f>"0833"</f>
        <v>0833</v>
      </c>
      <c r="R31" s="4" t="s">
        <v>5</v>
      </c>
      <c r="S31" s="2" t="s">
        <v>22</v>
      </c>
      <c r="T31" s="2" t="str">
        <f>"0731"</f>
        <v>0731</v>
      </c>
      <c r="U31" s="2" t="str">
        <f>"0735"</f>
        <v>0735</v>
      </c>
      <c r="V31" s="2" t="str">
        <f>"0740"</f>
        <v>0740</v>
      </c>
      <c r="W31" s="2" t="str">
        <f>"0744"</f>
        <v>0744</v>
      </c>
      <c r="X31" s="2" t="str">
        <f>"0748"</f>
        <v>0748</v>
      </c>
      <c r="Y31" s="2" t="str">
        <f>"0752"</f>
        <v>0752</v>
      </c>
      <c r="Z31" s="2" t="str">
        <f>"0757"</f>
        <v>0757</v>
      </c>
      <c r="AA31" s="2" t="str">
        <f>"0801"</f>
        <v>0801</v>
      </c>
      <c r="AB31" s="2" t="str">
        <f>"0805"</f>
        <v>0805</v>
      </c>
      <c r="AC31" s="2" t="str">
        <f>"0809"</f>
        <v>0809</v>
      </c>
      <c r="AD31" s="2" t="str">
        <f>"0813"</f>
        <v>0813</v>
      </c>
      <c r="AE31" s="2" t="str">
        <f>"0817"</f>
        <v>0817</v>
      </c>
    </row>
    <row r="32" spans="2:31" ht="12.75" customHeight="1" x14ac:dyDescent="0.15">
      <c r="B32" s="3" t="s">
        <v>9</v>
      </c>
      <c r="C32" s="2" t="s">
        <v>22</v>
      </c>
      <c r="D32" s="2" t="str">
        <f>"0748"</f>
        <v>0748</v>
      </c>
      <c r="E32" s="2" t="str">
        <f>"0752"</f>
        <v>0752</v>
      </c>
      <c r="F32" s="2" t="str">
        <f>"0756"</f>
        <v>0756</v>
      </c>
      <c r="G32" s="2" t="str">
        <f>"0801"</f>
        <v>0801</v>
      </c>
      <c r="H32" s="2" t="str">
        <f>"0805"</f>
        <v>0805</v>
      </c>
      <c r="I32" s="2" t="str">
        <f>"0809"</f>
        <v>0809</v>
      </c>
      <c r="J32" s="2" t="str">
        <f>"0813"</f>
        <v>0813</v>
      </c>
      <c r="K32" s="2" t="str">
        <f>"0818"</f>
        <v>0818</v>
      </c>
      <c r="L32" s="2" t="str">
        <f>"0822"</f>
        <v>0822</v>
      </c>
      <c r="M32" s="2" t="str">
        <f>"0826"</f>
        <v>0826</v>
      </c>
      <c r="N32" s="2" t="str">
        <f>"0830"</f>
        <v>0830</v>
      </c>
      <c r="O32" s="2" t="str">
        <f>"0834"</f>
        <v>0834</v>
      </c>
      <c r="R32" s="4" t="s">
        <v>6</v>
      </c>
      <c r="S32" s="2" t="s">
        <v>22</v>
      </c>
      <c r="T32" s="2" t="str">
        <f>"0732"</f>
        <v>0732</v>
      </c>
      <c r="U32" s="2" t="str">
        <f>"0736"</f>
        <v>0736</v>
      </c>
      <c r="V32" s="2" t="str">
        <f>"0741"</f>
        <v>0741</v>
      </c>
      <c r="W32" s="2" t="str">
        <f>"0745"</f>
        <v>0745</v>
      </c>
      <c r="X32" s="2" t="str">
        <f>"0749"</f>
        <v>0749</v>
      </c>
      <c r="Y32" s="2" t="str">
        <f>"0753"</f>
        <v>0753</v>
      </c>
      <c r="Z32" s="2" t="str">
        <f>"0758"</f>
        <v>0758</v>
      </c>
      <c r="AA32" s="2" t="str">
        <f>"0802"</f>
        <v>0802</v>
      </c>
      <c r="AB32" s="2" t="str">
        <f>"0806"</f>
        <v>0806</v>
      </c>
      <c r="AC32" s="2" t="str">
        <f>"0810"</f>
        <v>0810</v>
      </c>
      <c r="AD32" s="2" t="str">
        <f>"0814"</f>
        <v>0814</v>
      </c>
      <c r="AE32" s="2" t="str">
        <f>"0818"</f>
        <v>0818</v>
      </c>
    </row>
    <row r="33" spans="2:31" ht="12.75" customHeight="1" x14ac:dyDescent="0.15">
      <c r="B33" s="3" t="s">
        <v>8</v>
      </c>
      <c r="C33" s="2" t="s">
        <v>22</v>
      </c>
      <c r="D33" s="2" t="str">
        <f>"0749"</f>
        <v>0749</v>
      </c>
      <c r="E33" s="2" t="str">
        <f>"0754"</f>
        <v>0754</v>
      </c>
      <c r="F33" s="2" t="str">
        <f>"0758"</f>
        <v>0758</v>
      </c>
      <c r="G33" s="2" t="str">
        <f>"0802"</f>
        <v>0802</v>
      </c>
      <c r="H33" s="2" t="str">
        <f>"0806"</f>
        <v>0806</v>
      </c>
      <c r="I33" s="2" t="str">
        <f>"0811"</f>
        <v>0811</v>
      </c>
      <c r="J33" s="2" t="str">
        <f>"0815"</f>
        <v>0815</v>
      </c>
      <c r="K33" s="2" t="str">
        <f>"0819"</f>
        <v>0819</v>
      </c>
      <c r="L33" s="2" t="str">
        <f>"0823"</f>
        <v>0823</v>
      </c>
      <c r="M33" s="2" t="str">
        <f>"0828"</f>
        <v>0828</v>
      </c>
      <c r="N33" s="2" t="str">
        <f>"0832"</f>
        <v>0832</v>
      </c>
      <c r="O33" s="2" t="str">
        <f>"0836"</f>
        <v>0836</v>
      </c>
      <c r="R33" s="4" t="s">
        <v>7</v>
      </c>
      <c r="S33" s="2" t="s">
        <v>22</v>
      </c>
      <c r="T33" s="2" t="str">
        <f>"0734"</f>
        <v>0734</v>
      </c>
      <c r="U33" s="2" t="str">
        <f>"0738"</f>
        <v>0738</v>
      </c>
      <c r="V33" s="2" t="str">
        <f>"0743"</f>
        <v>0743</v>
      </c>
      <c r="W33" s="2" t="str">
        <f>"0747"</f>
        <v>0747</v>
      </c>
      <c r="X33" s="2" t="str">
        <f>"0751"</f>
        <v>0751</v>
      </c>
      <c r="Y33" s="2" t="str">
        <f>"0755"</f>
        <v>0755</v>
      </c>
      <c r="Z33" s="2" t="str">
        <f>"0800"</f>
        <v>0800</v>
      </c>
      <c r="AA33" s="2" t="str">
        <f>"0804"</f>
        <v>0804</v>
      </c>
      <c r="AB33" s="2" t="str">
        <f>"0808"</f>
        <v>0808</v>
      </c>
      <c r="AC33" s="2" t="str">
        <f>"0812"</f>
        <v>0812</v>
      </c>
      <c r="AD33" s="2" t="str">
        <f>"0816"</f>
        <v>0816</v>
      </c>
      <c r="AE33" s="2" t="str">
        <f>"0820"</f>
        <v>0820</v>
      </c>
    </row>
    <row r="34" spans="2:31" ht="12.75" customHeight="1" x14ac:dyDescent="0.15">
      <c r="B34" s="3" t="s">
        <v>7</v>
      </c>
      <c r="C34" s="2" t="s">
        <v>22</v>
      </c>
      <c r="D34" s="2" t="str">
        <f>"0751"</f>
        <v>0751</v>
      </c>
      <c r="E34" s="2" t="str">
        <f>"0755"</f>
        <v>0755</v>
      </c>
      <c r="F34" s="2" t="str">
        <f>"0759"</f>
        <v>0759</v>
      </c>
      <c r="G34" s="2" t="str">
        <f>"0804"</f>
        <v>0804</v>
      </c>
      <c r="H34" s="2" t="str">
        <f>"0808"</f>
        <v>0808</v>
      </c>
      <c r="I34" s="2" t="str">
        <f>"0812"</f>
        <v>0812</v>
      </c>
      <c r="J34" s="2" t="str">
        <f>"0816"</f>
        <v>0816</v>
      </c>
      <c r="K34" s="2" t="str">
        <f>"0821"</f>
        <v>0821</v>
      </c>
      <c r="L34" s="2" t="str">
        <f>"0825"</f>
        <v>0825</v>
      </c>
      <c r="M34" s="2" t="str">
        <f>"0829"</f>
        <v>0829</v>
      </c>
      <c r="N34" s="2" t="str">
        <f>"0833"</f>
        <v>0833</v>
      </c>
      <c r="O34" s="2" t="str">
        <f>"0837"</f>
        <v>0837</v>
      </c>
      <c r="R34" s="4" t="s">
        <v>8</v>
      </c>
      <c r="S34" s="2" t="s">
        <v>22</v>
      </c>
      <c r="T34" s="2" t="str">
        <f>"0736"</f>
        <v>0736</v>
      </c>
      <c r="U34" s="2" t="str">
        <f>"0740"</f>
        <v>0740</v>
      </c>
      <c r="V34" s="2" t="str">
        <f>"0744"</f>
        <v>0744</v>
      </c>
      <c r="W34" s="2" t="str">
        <f>"0748"</f>
        <v>0748</v>
      </c>
      <c r="X34" s="2" t="str">
        <f>"0753"</f>
        <v>0753</v>
      </c>
      <c r="Y34" s="2" t="str">
        <f>"0757"</f>
        <v>0757</v>
      </c>
      <c r="Z34" s="2" t="str">
        <f>"0801"</f>
        <v>0801</v>
      </c>
      <c r="AA34" s="2" t="str">
        <f>"0805"</f>
        <v>0805</v>
      </c>
      <c r="AB34" s="2" t="str">
        <f>"0809"</f>
        <v>0809</v>
      </c>
      <c r="AC34" s="2" t="str">
        <f>"0813"</f>
        <v>0813</v>
      </c>
      <c r="AD34" s="2" t="str">
        <f>"0817"</f>
        <v>0817</v>
      </c>
      <c r="AE34" s="2" t="str">
        <f>"0822"</f>
        <v>0822</v>
      </c>
    </row>
    <row r="35" spans="2:31" ht="12.75" customHeight="1" x14ac:dyDescent="0.15">
      <c r="B35" s="3" t="s">
        <v>6</v>
      </c>
      <c r="C35" s="2" t="s">
        <v>22</v>
      </c>
      <c r="D35" s="2" t="str">
        <f>"0753"</f>
        <v>0753</v>
      </c>
      <c r="E35" s="2" t="str">
        <f>"0757"</f>
        <v>0757</v>
      </c>
      <c r="F35" s="2" t="str">
        <f>"0801"</f>
        <v>0801</v>
      </c>
      <c r="G35" s="2" t="str">
        <f>"0806"</f>
        <v>0806</v>
      </c>
      <c r="H35" s="2" t="str">
        <f>"0810"</f>
        <v>0810</v>
      </c>
      <c r="I35" s="2" t="str">
        <f>"0814"</f>
        <v>0814</v>
      </c>
      <c r="J35" s="2" t="str">
        <f>"0818"</f>
        <v>0818</v>
      </c>
      <c r="K35" s="2" t="str">
        <f>"0823"</f>
        <v>0823</v>
      </c>
      <c r="L35" s="2" t="str">
        <f>"0827"</f>
        <v>0827</v>
      </c>
      <c r="M35" s="2" t="str">
        <f>"0831"</f>
        <v>0831</v>
      </c>
      <c r="N35" s="2" t="str">
        <f>"0835"</f>
        <v>0835</v>
      </c>
      <c r="O35" s="2" t="str">
        <f>"0839"</f>
        <v>0839</v>
      </c>
      <c r="R35" s="4" t="s">
        <v>9</v>
      </c>
      <c r="S35" s="2" t="s">
        <v>22</v>
      </c>
      <c r="T35" s="2" t="str">
        <f>"0737"</f>
        <v>0737</v>
      </c>
      <c r="U35" s="2" t="str">
        <f>"0741"</f>
        <v>0741</v>
      </c>
      <c r="V35" s="2" t="str">
        <f>"0746"</f>
        <v>0746</v>
      </c>
      <c r="W35" s="2" t="str">
        <f>"0750"</f>
        <v>0750</v>
      </c>
      <c r="X35" s="2" t="str">
        <f>"0754"</f>
        <v>0754</v>
      </c>
      <c r="Y35" s="2" t="str">
        <f>"0758"</f>
        <v>0758</v>
      </c>
      <c r="Z35" s="2" t="str">
        <f>"0803"</f>
        <v>0803</v>
      </c>
      <c r="AA35" s="2" t="str">
        <f>"0807"</f>
        <v>0807</v>
      </c>
      <c r="AB35" s="2" t="str">
        <f>"0811"</f>
        <v>0811</v>
      </c>
      <c r="AC35" s="2" t="str">
        <f>"0815"</f>
        <v>0815</v>
      </c>
      <c r="AD35" s="2" t="str">
        <f>"0819"</f>
        <v>0819</v>
      </c>
      <c r="AE35" s="2" t="str">
        <f>"0823"</f>
        <v>0823</v>
      </c>
    </row>
    <row r="36" spans="2:31" ht="12.75" customHeight="1" x14ac:dyDescent="0.15">
      <c r="B36" s="3" t="s">
        <v>5</v>
      </c>
      <c r="C36" s="2" t="s">
        <v>22</v>
      </c>
      <c r="D36" s="2" t="str">
        <f>"0754"</f>
        <v>0754</v>
      </c>
      <c r="E36" s="2" t="str">
        <f>"0758"</f>
        <v>0758</v>
      </c>
      <c r="F36" s="2" t="str">
        <f>"0802"</f>
        <v>0802</v>
      </c>
      <c r="G36" s="2" t="str">
        <f>"0807"</f>
        <v>0807</v>
      </c>
      <c r="H36" s="2" t="str">
        <f>"0811"</f>
        <v>0811</v>
      </c>
      <c r="I36" s="2" t="str">
        <f>"0815"</f>
        <v>0815</v>
      </c>
      <c r="J36" s="2" t="str">
        <f>"0819"</f>
        <v>0819</v>
      </c>
      <c r="K36" s="2" t="str">
        <f>"0824"</f>
        <v>0824</v>
      </c>
      <c r="L36" s="2" t="str">
        <f>"0828"</f>
        <v>0828</v>
      </c>
      <c r="M36" s="2" t="str">
        <f>"0832"</f>
        <v>0832</v>
      </c>
      <c r="N36" s="2" t="str">
        <f>"0836"</f>
        <v>0836</v>
      </c>
      <c r="O36" s="2" t="str">
        <f>"0840"</f>
        <v>0840</v>
      </c>
      <c r="R36" s="4" t="s">
        <v>10</v>
      </c>
      <c r="S36" s="2" t="s">
        <v>22</v>
      </c>
      <c r="T36" s="2" t="str">
        <f>"0739"</f>
        <v>0739</v>
      </c>
      <c r="U36" s="2" t="str">
        <f>"0743"</f>
        <v>0743</v>
      </c>
      <c r="V36" s="2" t="str">
        <f>"0748"</f>
        <v>0748</v>
      </c>
      <c r="W36" s="2" t="str">
        <f>"0752"</f>
        <v>0752</v>
      </c>
      <c r="X36" s="2" t="str">
        <f>"0756"</f>
        <v>0756</v>
      </c>
      <c r="Y36" s="2" t="str">
        <f>"0800"</f>
        <v>0800</v>
      </c>
      <c r="Z36" s="2" t="str">
        <f>"0805"</f>
        <v>0805</v>
      </c>
      <c r="AA36" s="2" t="str">
        <f>"0809"</f>
        <v>0809</v>
      </c>
      <c r="AB36" s="2" t="str">
        <f>"0813"</f>
        <v>0813</v>
      </c>
      <c r="AC36" s="2" t="str">
        <f>"0817"</f>
        <v>0817</v>
      </c>
      <c r="AD36" s="2" t="str">
        <f>"0821"</f>
        <v>0821</v>
      </c>
      <c r="AE36" s="2" t="str">
        <f>"0825"</f>
        <v>0825</v>
      </c>
    </row>
    <row r="37" spans="2:31" ht="12.75" customHeight="1" x14ac:dyDescent="0.15">
      <c r="B37" s="3" t="s">
        <v>4</v>
      </c>
      <c r="C37" s="2" t="s">
        <v>22</v>
      </c>
      <c r="D37" s="2" t="str">
        <f>"0755"</f>
        <v>0755</v>
      </c>
      <c r="E37" s="2" t="str">
        <f>"0800"</f>
        <v>0800</v>
      </c>
      <c r="F37" s="2" t="str">
        <f>"0804"</f>
        <v>0804</v>
      </c>
      <c r="G37" s="2" t="str">
        <f>"0808"</f>
        <v>0808</v>
      </c>
      <c r="H37" s="2" t="str">
        <f>"0812"</f>
        <v>0812</v>
      </c>
      <c r="I37" s="2" t="str">
        <f>"0817"</f>
        <v>0817</v>
      </c>
      <c r="J37" s="2" t="str">
        <f>"0821"</f>
        <v>0821</v>
      </c>
      <c r="K37" s="2" t="str">
        <f>"0825"</f>
        <v>0825</v>
      </c>
      <c r="L37" s="2" t="str">
        <f>"0829"</f>
        <v>0829</v>
      </c>
      <c r="M37" s="2" t="str">
        <f>"0834"</f>
        <v>0834</v>
      </c>
      <c r="N37" s="2" t="str">
        <f>"0838"</f>
        <v>0838</v>
      </c>
      <c r="O37" s="2" t="str">
        <f>"0842"</f>
        <v>0842</v>
      </c>
      <c r="R37" s="4" t="s">
        <v>11</v>
      </c>
      <c r="S37" s="2" t="s">
        <v>22</v>
      </c>
      <c r="T37" s="2" t="str">
        <f>"0741"</f>
        <v>0741</v>
      </c>
      <c r="U37" s="2" t="str">
        <f>"0745"</f>
        <v>0745</v>
      </c>
      <c r="V37" s="2" t="str">
        <f>"0750"</f>
        <v>0750</v>
      </c>
      <c r="W37" s="2" t="str">
        <f>"0754"</f>
        <v>0754</v>
      </c>
      <c r="X37" s="2" t="str">
        <f>"0758"</f>
        <v>0758</v>
      </c>
      <c r="Y37" s="2" t="str">
        <f>"0802"</f>
        <v>0802</v>
      </c>
      <c r="Z37" s="2" t="str">
        <f>"0807"</f>
        <v>0807</v>
      </c>
      <c r="AA37" s="2" t="str">
        <f>"0811"</f>
        <v>0811</v>
      </c>
      <c r="AB37" s="2" t="str">
        <f>"0815"</f>
        <v>0815</v>
      </c>
      <c r="AC37" s="2" t="str">
        <f>"0819"</f>
        <v>0819</v>
      </c>
      <c r="AD37" s="2" t="str">
        <f>"0823"</f>
        <v>0823</v>
      </c>
      <c r="AE37" s="2" t="str">
        <f>"0827"</f>
        <v>0827</v>
      </c>
    </row>
    <row r="38" spans="2:31" ht="12.75" customHeight="1" x14ac:dyDescent="0.15">
      <c r="B38" s="3" t="s">
        <v>3</v>
      </c>
      <c r="C38" s="2" t="s">
        <v>22</v>
      </c>
      <c r="D38" s="2" t="str">
        <f>"0757"</f>
        <v>0757</v>
      </c>
      <c r="E38" s="2" t="str">
        <f>"0802"</f>
        <v>0802</v>
      </c>
      <c r="F38" s="2" t="str">
        <f>"0806"</f>
        <v>0806</v>
      </c>
      <c r="G38" s="2" t="str">
        <f>"0810"</f>
        <v>0810</v>
      </c>
      <c r="H38" s="2" t="str">
        <f>"0814"</f>
        <v>0814</v>
      </c>
      <c r="I38" s="2" t="str">
        <f>"0819"</f>
        <v>0819</v>
      </c>
      <c r="J38" s="2" t="str">
        <f>"0823"</f>
        <v>0823</v>
      </c>
      <c r="K38" s="2" t="str">
        <f>"0827"</f>
        <v>0827</v>
      </c>
      <c r="L38" s="2" t="str">
        <f>"0831"</f>
        <v>0831</v>
      </c>
      <c r="M38" s="2" t="str">
        <f>"0836"</f>
        <v>0836</v>
      </c>
      <c r="N38" s="2" t="str">
        <f>"0840"</f>
        <v>0840</v>
      </c>
      <c r="O38" s="2" t="str">
        <f>"0844"</f>
        <v>0844</v>
      </c>
      <c r="R38" s="4" t="s">
        <v>12</v>
      </c>
      <c r="S38" s="2" t="s">
        <v>22</v>
      </c>
      <c r="T38" s="2" t="str">
        <f>"0743"</f>
        <v>0743</v>
      </c>
      <c r="U38" s="2" t="str">
        <f>"0747"</f>
        <v>0747</v>
      </c>
      <c r="V38" s="2" t="str">
        <f>"0751"</f>
        <v>0751</v>
      </c>
      <c r="W38" s="2" t="str">
        <f>"0755"</f>
        <v>0755</v>
      </c>
      <c r="X38" s="2" t="str">
        <f>"0800"</f>
        <v>0800</v>
      </c>
      <c r="Y38" s="2" t="str">
        <f>"0804"</f>
        <v>0804</v>
      </c>
      <c r="Z38" s="2" t="str">
        <f>"0808"</f>
        <v>0808</v>
      </c>
      <c r="AA38" s="2" t="str">
        <f>"0812"</f>
        <v>0812</v>
      </c>
      <c r="AB38" s="2" t="str">
        <f>"0816"</f>
        <v>0816</v>
      </c>
      <c r="AC38" s="2" t="str">
        <f>"0820"</f>
        <v>0820</v>
      </c>
      <c r="AD38" s="2" t="str">
        <f>"0824"</f>
        <v>0824</v>
      </c>
      <c r="AE38" s="2" t="str">
        <f>"0829"</f>
        <v>0829</v>
      </c>
    </row>
    <row r="39" spans="2:31" ht="12.75" customHeight="1" x14ac:dyDescent="0.15">
      <c r="B39" s="3" t="s">
        <v>2</v>
      </c>
      <c r="C39" s="2" t="s">
        <v>22</v>
      </c>
      <c r="D39" s="2" t="str">
        <f>"0800"</f>
        <v>0800</v>
      </c>
      <c r="E39" s="2" t="str">
        <f>"0804"</f>
        <v>0804</v>
      </c>
      <c r="F39" s="2" t="str">
        <f>"0808"</f>
        <v>0808</v>
      </c>
      <c r="G39" s="2" t="str">
        <f>"0813"</f>
        <v>0813</v>
      </c>
      <c r="H39" s="2" t="str">
        <f>"0817"</f>
        <v>0817</v>
      </c>
      <c r="I39" s="2" t="str">
        <f>"0821"</f>
        <v>0821</v>
      </c>
      <c r="J39" s="2" t="str">
        <f>"0825"</f>
        <v>0825</v>
      </c>
      <c r="K39" s="2" t="str">
        <f>"0830"</f>
        <v>0830</v>
      </c>
      <c r="L39" s="2" t="str">
        <f>"0834"</f>
        <v>0834</v>
      </c>
      <c r="M39" s="2" t="str">
        <f>"0838"</f>
        <v>0838</v>
      </c>
      <c r="N39" s="2" t="str">
        <f>"0842"</f>
        <v>0842</v>
      </c>
      <c r="O39" s="2" t="str">
        <f>"0846"</f>
        <v>0846</v>
      </c>
      <c r="R39" s="4" t="s">
        <v>13</v>
      </c>
      <c r="S39" s="2" t="s">
        <v>22</v>
      </c>
      <c r="T39" s="2" t="str">
        <f>"0744"</f>
        <v>0744</v>
      </c>
      <c r="U39" s="2" t="str">
        <f>"0748"</f>
        <v>0748</v>
      </c>
      <c r="V39" s="2" t="str">
        <f>"0753"</f>
        <v>0753</v>
      </c>
      <c r="W39" s="2" t="str">
        <f>"0757"</f>
        <v>0757</v>
      </c>
      <c r="X39" s="2" t="str">
        <f>"0801"</f>
        <v>0801</v>
      </c>
      <c r="Y39" s="2" t="str">
        <f>"0805"</f>
        <v>0805</v>
      </c>
      <c r="Z39" s="2" t="str">
        <f>"0810"</f>
        <v>0810</v>
      </c>
      <c r="AA39" s="2" t="str">
        <f>"0814"</f>
        <v>0814</v>
      </c>
      <c r="AB39" s="2" t="str">
        <f>"0818"</f>
        <v>0818</v>
      </c>
      <c r="AC39" s="2" t="str">
        <f>"0822"</f>
        <v>0822</v>
      </c>
      <c r="AD39" s="2" t="str">
        <f>"0826"</f>
        <v>0826</v>
      </c>
      <c r="AE39" s="2" t="str">
        <f>"0830"</f>
        <v>0830</v>
      </c>
    </row>
    <row r="40" spans="2:31" ht="12.75" customHeight="1" x14ac:dyDescent="0.15">
      <c r="B40" s="3" t="s">
        <v>1</v>
      </c>
      <c r="C40" s="2" t="s">
        <v>22</v>
      </c>
      <c r="D40" s="2" t="str">
        <f>"0802"</f>
        <v>0802</v>
      </c>
      <c r="E40" s="2" t="str">
        <f>"0806"</f>
        <v>0806</v>
      </c>
      <c r="F40" s="2" t="str">
        <f>"0810"</f>
        <v>0810</v>
      </c>
      <c r="G40" s="2" t="str">
        <f>"0815"</f>
        <v>0815</v>
      </c>
      <c r="H40" s="2" t="str">
        <f>"0819"</f>
        <v>0819</v>
      </c>
      <c r="I40" s="2" t="str">
        <f>"0823"</f>
        <v>0823</v>
      </c>
      <c r="J40" s="2" t="str">
        <f>"0827"</f>
        <v>0827</v>
      </c>
      <c r="K40" s="2" t="str">
        <f>"0832"</f>
        <v>0832</v>
      </c>
      <c r="L40" s="2" t="str">
        <f>"0836"</f>
        <v>0836</v>
      </c>
      <c r="M40" s="2" t="str">
        <f>"0840"</f>
        <v>0840</v>
      </c>
      <c r="N40" s="2" t="str">
        <f>"0844"</f>
        <v>0844</v>
      </c>
      <c r="O40" s="2" t="str">
        <f>"0848"</f>
        <v>0848</v>
      </c>
      <c r="R40" s="4" t="s">
        <v>14</v>
      </c>
      <c r="S40" s="2" t="s">
        <v>22</v>
      </c>
      <c r="T40" s="2" t="str">
        <f>"0746"</f>
        <v>0746</v>
      </c>
      <c r="U40" s="2" t="str">
        <f>"0750"</f>
        <v>0750</v>
      </c>
      <c r="V40" s="2" t="str">
        <f>"0755"</f>
        <v>0755</v>
      </c>
      <c r="W40" s="2" t="str">
        <f>"0759"</f>
        <v>0759</v>
      </c>
      <c r="X40" s="2" t="str">
        <f>"0803"</f>
        <v>0803</v>
      </c>
      <c r="Y40" s="2" t="str">
        <f>"0807"</f>
        <v>0807</v>
      </c>
      <c r="Z40" s="2" t="str">
        <f>"0812"</f>
        <v>0812</v>
      </c>
      <c r="AA40" s="2" t="str">
        <f>"0816"</f>
        <v>0816</v>
      </c>
      <c r="AB40" s="2" t="str">
        <f>"0820"</f>
        <v>0820</v>
      </c>
      <c r="AC40" s="2" t="str">
        <f>"0824"</f>
        <v>0824</v>
      </c>
      <c r="AD40" s="2" t="str">
        <f>"0828"</f>
        <v>0828</v>
      </c>
      <c r="AE40" s="2" t="str">
        <f>"0832"</f>
        <v>0832</v>
      </c>
    </row>
    <row r="41" spans="2:31" ht="12.75" customHeight="1" x14ac:dyDescent="0.15">
      <c r="B41" s="3" t="s">
        <v>0</v>
      </c>
      <c r="C41" s="2" t="s">
        <v>18</v>
      </c>
      <c r="D41" s="2" t="str">
        <f>"0805"</f>
        <v>0805</v>
      </c>
      <c r="E41" s="2" t="str">
        <f>"0809"</f>
        <v>0809</v>
      </c>
      <c r="F41" s="2" t="str">
        <f>"0813"</f>
        <v>0813</v>
      </c>
      <c r="G41" s="2" t="str">
        <f>"0818"</f>
        <v>0818</v>
      </c>
      <c r="H41" s="2" t="str">
        <f>"0822"</f>
        <v>0822</v>
      </c>
      <c r="I41" s="2" t="str">
        <f>"0826"</f>
        <v>0826</v>
      </c>
      <c r="J41" s="2" t="str">
        <f>"0830"</f>
        <v>0830</v>
      </c>
      <c r="K41" s="2" t="str">
        <f>"0835"</f>
        <v>0835</v>
      </c>
      <c r="L41" s="2" t="str">
        <f>"0839"</f>
        <v>0839</v>
      </c>
      <c r="M41" s="2" t="str">
        <f>"0843"</f>
        <v>0843</v>
      </c>
      <c r="N41" s="2" t="str">
        <f>"0847"</f>
        <v>0847</v>
      </c>
      <c r="O41" s="2" t="str">
        <f>"0851"</f>
        <v>0851</v>
      </c>
      <c r="R41" s="4" t="s">
        <v>15</v>
      </c>
      <c r="S41" s="2" t="s">
        <v>18</v>
      </c>
      <c r="T41" s="2" t="str">
        <f>"0748"</f>
        <v>0748</v>
      </c>
      <c r="U41" s="2" t="str">
        <f>"0752"</f>
        <v>0752</v>
      </c>
      <c r="V41" s="2" t="str">
        <f>"0757"</f>
        <v>0757</v>
      </c>
      <c r="W41" s="2" t="str">
        <f>"0801"</f>
        <v>0801</v>
      </c>
      <c r="X41" s="2" t="str">
        <f>"0805"</f>
        <v>0805</v>
      </c>
      <c r="Y41" s="2" t="str">
        <f>"0809"</f>
        <v>0809</v>
      </c>
      <c r="Z41" s="2" t="str">
        <f>"0814"</f>
        <v>0814</v>
      </c>
      <c r="AA41" s="2" t="str">
        <f>"0818"</f>
        <v>0818</v>
      </c>
      <c r="AB41" s="2" t="str">
        <f>"0822"</f>
        <v>0822</v>
      </c>
      <c r="AC41" s="2" t="str">
        <f>"0826"</f>
        <v>0826</v>
      </c>
      <c r="AD41" s="2" t="str">
        <f>"0830"</f>
        <v>0830</v>
      </c>
      <c r="AE41" s="2" t="str">
        <f>"0834"</f>
        <v>0834</v>
      </c>
    </row>
    <row r="42" spans="2:31" ht="12.75" customHeight="1" x14ac:dyDescent="0.15">
      <c r="B42" s="10" t="s">
        <v>20</v>
      </c>
      <c r="C42" s="10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R42" s="10" t="s">
        <v>20</v>
      </c>
      <c r="S42" s="10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4" spans="2:31" ht="12.75" customHeight="1" x14ac:dyDescent="0.15">
      <c r="B44" s="10" t="s">
        <v>16</v>
      </c>
      <c r="C44" s="10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R44" s="10" t="s">
        <v>16</v>
      </c>
      <c r="S44" s="10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2:31" ht="12.75" customHeight="1" x14ac:dyDescent="0.15">
      <c r="B45" s="10" t="s">
        <v>19</v>
      </c>
      <c r="C45" s="10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R45" s="10" t="s">
        <v>19</v>
      </c>
      <c r="S45" s="10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2:31" ht="12.75" customHeight="1" x14ac:dyDescent="0.15">
      <c r="B46" s="3" t="s">
        <v>15</v>
      </c>
      <c r="C46" s="2" t="s">
        <v>17</v>
      </c>
      <c r="D46" s="2" t="str">
        <f>"0827"</f>
        <v>0827</v>
      </c>
      <c r="E46" s="2" t="str">
        <f>"0831"</f>
        <v>0831</v>
      </c>
      <c r="F46" s="2" t="str">
        <f>"0836"</f>
        <v>0836</v>
      </c>
      <c r="G46" s="2" t="str">
        <f>"0840"</f>
        <v>0840</v>
      </c>
      <c r="H46" s="2" t="str">
        <f>"0844"</f>
        <v>0844</v>
      </c>
      <c r="I46" s="2" t="str">
        <f>"0848"</f>
        <v>0848</v>
      </c>
      <c r="J46" s="2" t="str">
        <f>"0852"</f>
        <v>0852</v>
      </c>
      <c r="K46" s="2" t="str">
        <f>"0856"</f>
        <v>0856</v>
      </c>
      <c r="L46" s="2" t="str">
        <f>"0900"</f>
        <v>0900</v>
      </c>
      <c r="M46" s="2" t="str">
        <f>"0905"</f>
        <v>0905</v>
      </c>
      <c r="N46" s="2" t="str">
        <f>"0909"</f>
        <v>0909</v>
      </c>
      <c r="O46" s="2" t="str">
        <f>"0913"</f>
        <v>0913</v>
      </c>
      <c r="R46" s="3" t="s">
        <v>0</v>
      </c>
      <c r="S46" s="2" t="s">
        <v>17</v>
      </c>
      <c r="T46" s="2" t="str">
        <f>"0811"</f>
        <v>0811</v>
      </c>
      <c r="U46" s="2" t="str">
        <f>"0815"</f>
        <v>0815</v>
      </c>
      <c r="V46" s="2" t="str">
        <f>"0819"</f>
        <v>0819</v>
      </c>
      <c r="W46" s="2" t="str">
        <f>"0823"</f>
        <v>0823</v>
      </c>
      <c r="X46" s="2" t="str">
        <f>"0827"</f>
        <v>0827</v>
      </c>
      <c r="Y46" s="2" t="str">
        <f>"0831"</f>
        <v>0831</v>
      </c>
      <c r="Z46" s="2" t="str">
        <f>"0836"</f>
        <v>0836</v>
      </c>
      <c r="AA46" s="2" t="str">
        <f>"0840"</f>
        <v>0840</v>
      </c>
      <c r="AB46" s="2" t="str">
        <f>"0844"</f>
        <v>0844</v>
      </c>
      <c r="AC46" s="2" t="str">
        <f>"0848"</f>
        <v>0848</v>
      </c>
      <c r="AD46" s="2" t="str">
        <f>"0852"</f>
        <v>0852</v>
      </c>
      <c r="AE46" s="2" t="str">
        <f>"0856"</f>
        <v>0856</v>
      </c>
    </row>
    <row r="47" spans="2:31" ht="12.75" customHeight="1" x14ac:dyDescent="0.15">
      <c r="B47" s="3" t="s">
        <v>14</v>
      </c>
      <c r="C47" s="2" t="s">
        <v>22</v>
      </c>
      <c r="D47" s="2" t="str">
        <f>"0829"</f>
        <v>0829</v>
      </c>
      <c r="E47" s="2" t="str">
        <f>"0833"</f>
        <v>0833</v>
      </c>
      <c r="F47" s="2" t="str">
        <f>"0838"</f>
        <v>0838</v>
      </c>
      <c r="G47" s="2" t="str">
        <f>"0842"</f>
        <v>0842</v>
      </c>
      <c r="H47" s="2" t="str">
        <f>"0846"</f>
        <v>0846</v>
      </c>
      <c r="I47" s="2" t="str">
        <f>"0850"</f>
        <v>0850</v>
      </c>
      <c r="J47" s="2" t="str">
        <f>"0854"</f>
        <v>0854</v>
      </c>
      <c r="K47" s="2" t="str">
        <f>"0858"</f>
        <v>0858</v>
      </c>
      <c r="L47" s="2" t="str">
        <f>"0902"</f>
        <v>0902</v>
      </c>
      <c r="M47" s="2" t="str">
        <f>"0907"</f>
        <v>0907</v>
      </c>
      <c r="N47" s="2" t="str">
        <f>"0911"</f>
        <v>0911</v>
      </c>
      <c r="O47" s="2" t="str">
        <f>"0915"</f>
        <v>0915</v>
      </c>
      <c r="R47" s="4" t="s">
        <v>1</v>
      </c>
      <c r="S47" s="2" t="s">
        <v>22</v>
      </c>
      <c r="T47" s="2" t="str">
        <f>"0813"</f>
        <v>0813</v>
      </c>
      <c r="U47" s="2" t="str">
        <f>"0817"</f>
        <v>0817</v>
      </c>
      <c r="V47" s="2" t="str">
        <f>"0821"</f>
        <v>0821</v>
      </c>
      <c r="W47" s="2" t="str">
        <f>"0825"</f>
        <v>0825</v>
      </c>
      <c r="X47" s="2" t="str">
        <f>"0830"</f>
        <v>0830</v>
      </c>
      <c r="Y47" s="2" t="str">
        <f>"0834"</f>
        <v>0834</v>
      </c>
      <c r="Z47" s="2" t="str">
        <f>"0838"</f>
        <v>0838</v>
      </c>
      <c r="AA47" s="2" t="str">
        <f>"0842"</f>
        <v>0842</v>
      </c>
      <c r="AB47" s="2" t="str">
        <f>"0847"</f>
        <v>0847</v>
      </c>
      <c r="AC47" s="2" t="str">
        <f>"0851"</f>
        <v>0851</v>
      </c>
      <c r="AD47" s="2" t="str">
        <f>"0855"</f>
        <v>0855</v>
      </c>
      <c r="AE47" s="2" t="str">
        <f>"0859"</f>
        <v>0859</v>
      </c>
    </row>
    <row r="48" spans="2:31" ht="12.75" customHeight="1" x14ac:dyDescent="0.15">
      <c r="B48" s="3" t="s">
        <v>13</v>
      </c>
      <c r="C48" s="2" t="s">
        <v>22</v>
      </c>
      <c r="D48" s="2" t="str">
        <f>"0831"</f>
        <v>0831</v>
      </c>
      <c r="E48" s="2" t="str">
        <f>"0835"</f>
        <v>0835</v>
      </c>
      <c r="F48" s="2" t="str">
        <f>"0840"</f>
        <v>0840</v>
      </c>
      <c r="G48" s="2" t="str">
        <f>"0844"</f>
        <v>0844</v>
      </c>
      <c r="H48" s="2" t="str">
        <f>"0848"</f>
        <v>0848</v>
      </c>
      <c r="I48" s="2" t="str">
        <f>"0852"</f>
        <v>0852</v>
      </c>
      <c r="J48" s="2" t="str">
        <f>"0856"</f>
        <v>0856</v>
      </c>
      <c r="K48" s="2" t="str">
        <f>"0900"</f>
        <v>0900</v>
      </c>
      <c r="L48" s="2" t="str">
        <f>"0904"</f>
        <v>0904</v>
      </c>
      <c r="M48" s="2" t="str">
        <f>"0909"</f>
        <v>0909</v>
      </c>
      <c r="N48" s="2" t="str">
        <f>"0913"</f>
        <v>0913</v>
      </c>
      <c r="O48" s="2" t="str">
        <f>"0917"</f>
        <v>0917</v>
      </c>
      <c r="R48" s="4" t="s">
        <v>2</v>
      </c>
      <c r="S48" s="2" t="s">
        <v>22</v>
      </c>
      <c r="T48" s="2" t="str">
        <f>"0815"</f>
        <v>0815</v>
      </c>
      <c r="U48" s="2" t="str">
        <f>"0819"</f>
        <v>0819</v>
      </c>
      <c r="V48" s="2" t="str">
        <f>"0823"</f>
        <v>0823</v>
      </c>
      <c r="W48" s="2" t="str">
        <f>"0827"</f>
        <v>0827</v>
      </c>
      <c r="X48" s="2" t="str">
        <f>"0832"</f>
        <v>0832</v>
      </c>
      <c r="Y48" s="2" t="str">
        <f>"0836"</f>
        <v>0836</v>
      </c>
      <c r="Z48" s="2" t="str">
        <f>"0840"</f>
        <v>0840</v>
      </c>
      <c r="AA48" s="2" t="str">
        <f>"0844"</f>
        <v>0844</v>
      </c>
      <c r="AB48" s="2" t="str">
        <f>"0849"</f>
        <v>0849</v>
      </c>
      <c r="AC48" s="2" t="str">
        <f>"0853"</f>
        <v>0853</v>
      </c>
      <c r="AD48" s="2" t="str">
        <f>"0857"</f>
        <v>0857</v>
      </c>
      <c r="AE48" s="2" t="str">
        <f>"0901"</f>
        <v>0901</v>
      </c>
    </row>
    <row r="49" spans="2:31" ht="12.75" customHeight="1" x14ac:dyDescent="0.15">
      <c r="B49" s="3" t="s">
        <v>12</v>
      </c>
      <c r="C49" s="2" t="s">
        <v>22</v>
      </c>
      <c r="D49" s="2" t="str">
        <f>"0833"</f>
        <v>0833</v>
      </c>
      <c r="E49" s="2" t="str">
        <f>"0837"</f>
        <v>0837</v>
      </c>
      <c r="F49" s="2" t="str">
        <f>"0841"</f>
        <v>0841</v>
      </c>
      <c r="G49" s="2" t="str">
        <f>"0845"</f>
        <v>0845</v>
      </c>
      <c r="H49" s="2" t="str">
        <f>"0849"</f>
        <v>0849</v>
      </c>
      <c r="I49" s="2" t="str">
        <f>"0853"</f>
        <v>0853</v>
      </c>
      <c r="J49" s="2" t="str">
        <f>"0857"</f>
        <v>0857</v>
      </c>
      <c r="K49" s="2" t="str">
        <f>"0902"</f>
        <v>0902</v>
      </c>
      <c r="L49" s="2" t="str">
        <f>"0906"</f>
        <v>0906</v>
      </c>
      <c r="M49" s="2" t="str">
        <f>"0910"</f>
        <v>0910</v>
      </c>
      <c r="N49" s="2" t="str">
        <f>"0914"</f>
        <v>0914</v>
      </c>
      <c r="O49" s="2" t="str">
        <f>"0918"</f>
        <v>0918</v>
      </c>
      <c r="R49" s="4" t="s">
        <v>3</v>
      </c>
      <c r="S49" s="2" t="s">
        <v>22</v>
      </c>
      <c r="T49" s="2" t="str">
        <f>"0818"</f>
        <v>0818</v>
      </c>
      <c r="U49" s="2" t="str">
        <f>"0822"</f>
        <v>0822</v>
      </c>
      <c r="V49" s="2" t="str">
        <f>"0826"</f>
        <v>0826</v>
      </c>
      <c r="W49" s="2" t="str">
        <f>"0830"</f>
        <v>0830</v>
      </c>
      <c r="X49" s="2" t="str">
        <f>"0834"</f>
        <v>0834</v>
      </c>
      <c r="Y49" s="2" t="str">
        <f>"0838"</f>
        <v>0838</v>
      </c>
      <c r="Z49" s="2" t="str">
        <f>"0843"</f>
        <v>0843</v>
      </c>
      <c r="AA49" s="2" t="str">
        <f>"0847"</f>
        <v>0847</v>
      </c>
      <c r="AB49" s="2" t="str">
        <f>"0851"</f>
        <v>0851</v>
      </c>
      <c r="AC49" s="2" t="str">
        <f>"0855"</f>
        <v>0855</v>
      </c>
      <c r="AD49" s="2" t="str">
        <f>"0859"</f>
        <v>0859</v>
      </c>
      <c r="AE49" s="2" t="str">
        <f>"0903"</f>
        <v>0903</v>
      </c>
    </row>
    <row r="50" spans="2:31" ht="12.75" customHeight="1" x14ac:dyDescent="0.15">
      <c r="B50" s="3" t="s">
        <v>11</v>
      </c>
      <c r="C50" s="2" t="s">
        <v>22</v>
      </c>
      <c r="D50" s="2" t="str">
        <f>"0834"</f>
        <v>0834</v>
      </c>
      <c r="E50" s="2" t="str">
        <f>"0838"</f>
        <v>0838</v>
      </c>
      <c r="F50" s="2" t="str">
        <f>"0843"</f>
        <v>0843</v>
      </c>
      <c r="G50" s="2" t="str">
        <f>"0847"</f>
        <v>0847</v>
      </c>
      <c r="H50" s="2" t="str">
        <f>"0851"</f>
        <v>0851</v>
      </c>
      <c r="I50" s="2" t="str">
        <f>"0855"</f>
        <v>0855</v>
      </c>
      <c r="J50" s="2" t="str">
        <f>"0859"</f>
        <v>0859</v>
      </c>
      <c r="K50" s="2" t="str">
        <f>"0903"</f>
        <v>0903</v>
      </c>
      <c r="L50" s="2" t="str">
        <f>"0907"</f>
        <v>0907</v>
      </c>
      <c r="M50" s="2" t="str">
        <f>"0912"</f>
        <v>0912</v>
      </c>
      <c r="N50" s="2" t="str">
        <f>"0916"</f>
        <v>0916</v>
      </c>
      <c r="O50" s="2" t="str">
        <f>"0920"</f>
        <v>0920</v>
      </c>
      <c r="R50" s="4" t="s">
        <v>4</v>
      </c>
      <c r="S50" s="2" t="s">
        <v>22</v>
      </c>
      <c r="T50" s="2" t="str">
        <f>"0820"</f>
        <v>0820</v>
      </c>
      <c r="U50" s="2" t="str">
        <f>"0824"</f>
        <v>0824</v>
      </c>
      <c r="V50" s="2" t="str">
        <f>"0828"</f>
        <v>0828</v>
      </c>
      <c r="W50" s="2" t="str">
        <f>"0832"</f>
        <v>0832</v>
      </c>
      <c r="X50" s="2" t="str">
        <f>"0836"</f>
        <v>0836</v>
      </c>
      <c r="Y50" s="2" t="str">
        <f>"0840"</f>
        <v>0840</v>
      </c>
      <c r="Z50" s="2" t="str">
        <f>"0845"</f>
        <v>0845</v>
      </c>
      <c r="AA50" s="2" t="str">
        <f>"0849"</f>
        <v>0849</v>
      </c>
      <c r="AB50" s="2" t="str">
        <f>"0853"</f>
        <v>0853</v>
      </c>
      <c r="AC50" s="2" t="str">
        <f>"0857"</f>
        <v>0857</v>
      </c>
      <c r="AD50" s="2" t="str">
        <f>"0901"</f>
        <v>0901</v>
      </c>
      <c r="AE50" s="2" t="str">
        <f>"0905"</f>
        <v>0905</v>
      </c>
    </row>
    <row r="51" spans="2:31" ht="12.75" customHeight="1" x14ac:dyDescent="0.15">
      <c r="B51" s="3" t="s">
        <v>10</v>
      </c>
      <c r="C51" s="2" t="s">
        <v>22</v>
      </c>
      <c r="D51" s="2" t="str">
        <f>"0837"</f>
        <v>0837</v>
      </c>
      <c r="E51" s="2" t="str">
        <f>"0841"</f>
        <v>0841</v>
      </c>
      <c r="F51" s="2" t="str">
        <f>"0845"</f>
        <v>0845</v>
      </c>
      <c r="G51" s="2" t="str">
        <f>"0849"</f>
        <v>0849</v>
      </c>
      <c r="H51" s="2" t="str">
        <f>"0853"</f>
        <v>0853</v>
      </c>
      <c r="I51" s="2" t="str">
        <f>"0857"</f>
        <v>0857</v>
      </c>
      <c r="J51" s="2" t="str">
        <f>"0901"</f>
        <v>0901</v>
      </c>
      <c r="K51" s="2" t="str">
        <f>"0906"</f>
        <v>0906</v>
      </c>
      <c r="L51" s="2" t="str">
        <f>"0910"</f>
        <v>0910</v>
      </c>
      <c r="M51" s="2" t="str">
        <f>"0914"</f>
        <v>0914</v>
      </c>
      <c r="N51" s="2" t="str">
        <f>"0918"</f>
        <v>0918</v>
      </c>
      <c r="O51" s="2" t="str">
        <f>"0922"</f>
        <v>0922</v>
      </c>
      <c r="R51" s="4" t="s">
        <v>5</v>
      </c>
      <c r="S51" s="2" t="s">
        <v>22</v>
      </c>
      <c r="T51" s="2" t="str">
        <f>"0821"</f>
        <v>0821</v>
      </c>
      <c r="U51" s="2" t="str">
        <f>"0825"</f>
        <v>0825</v>
      </c>
      <c r="V51" s="2" t="str">
        <f>"0829"</f>
        <v>0829</v>
      </c>
      <c r="W51" s="2" t="str">
        <f>"0833"</f>
        <v>0833</v>
      </c>
      <c r="X51" s="2" t="str">
        <f>"0838"</f>
        <v>0838</v>
      </c>
      <c r="Y51" s="2" t="str">
        <f>"0842"</f>
        <v>0842</v>
      </c>
      <c r="Z51" s="2" t="str">
        <f>"0846"</f>
        <v>0846</v>
      </c>
      <c r="AA51" s="2" t="str">
        <f>"0850"</f>
        <v>0850</v>
      </c>
      <c r="AB51" s="2" t="str">
        <f>"0854"</f>
        <v>0854</v>
      </c>
      <c r="AC51" s="2" t="str">
        <f>"0858"</f>
        <v>0858</v>
      </c>
      <c r="AD51" s="2" t="str">
        <f>"0902"</f>
        <v>0902</v>
      </c>
      <c r="AE51" s="2" t="str">
        <f>"0906"</f>
        <v>0906</v>
      </c>
    </row>
    <row r="52" spans="2:31" ht="12.75" customHeight="1" x14ac:dyDescent="0.15">
      <c r="B52" s="3" t="s">
        <v>9</v>
      </c>
      <c r="C52" s="2" t="s">
        <v>22</v>
      </c>
      <c r="D52" s="2" t="str">
        <f>"0838"</f>
        <v>0838</v>
      </c>
      <c r="E52" s="2" t="str">
        <f>"0842"</f>
        <v>0842</v>
      </c>
      <c r="F52" s="2" t="str">
        <f>"0847"</f>
        <v>0847</v>
      </c>
      <c r="G52" s="2" t="str">
        <f>"0851"</f>
        <v>0851</v>
      </c>
      <c r="H52" s="2" t="str">
        <f>"0855"</f>
        <v>0855</v>
      </c>
      <c r="I52" s="2" t="str">
        <f>"0859"</f>
        <v>0859</v>
      </c>
      <c r="J52" s="2" t="str">
        <f>"0903"</f>
        <v>0903</v>
      </c>
      <c r="K52" s="2" t="str">
        <f>"0907"</f>
        <v>0907</v>
      </c>
      <c r="L52" s="2" t="str">
        <f>"0911"</f>
        <v>0911</v>
      </c>
      <c r="M52" s="2" t="str">
        <f>"0916"</f>
        <v>0916</v>
      </c>
      <c r="N52" s="2" t="str">
        <f>"0920"</f>
        <v>0920</v>
      </c>
      <c r="O52" s="2" t="str">
        <f>"0924"</f>
        <v>0924</v>
      </c>
      <c r="R52" s="4" t="s">
        <v>6</v>
      </c>
      <c r="S52" s="2" t="s">
        <v>22</v>
      </c>
      <c r="T52" s="2" t="str">
        <f>"0822"</f>
        <v>0822</v>
      </c>
      <c r="U52" s="2" t="str">
        <f>"0826"</f>
        <v>0826</v>
      </c>
      <c r="V52" s="2" t="str">
        <f>"0830"</f>
        <v>0830</v>
      </c>
      <c r="W52" s="2" t="str">
        <f>"0834"</f>
        <v>0834</v>
      </c>
      <c r="X52" s="2" t="str">
        <f>"0839"</f>
        <v>0839</v>
      </c>
      <c r="Y52" s="2" t="str">
        <f>"0843"</f>
        <v>0843</v>
      </c>
      <c r="Z52" s="2" t="str">
        <f>"0847"</f>
        <v>0847</v>
      </c>
      <c r="AA52" s="2" t="str">
        <f>"0851"</f>
        <v>0851</v>
      </c>
      <c r="AB52" s="2" t="str">
        <f>"0856"</f>
        <v>0856</v>
      </c>
      <c r="AC52" s="2" t="str">
        <f>"0900"</f>
        <v>0900</v>
      </c>
      <c r="AD52" s="2" t="str">
        <f>"0904"</f>
        <v>0904</v>
      </c>
      <c r="AE52" s="2" t="str">
        <f>"0908"</f>
        <v>0908</v>
      </c>
    </row>
    <row r="53" spans="2:31" ht="12.75" customHeight="1" x14ac:dyDescent="0.15">
      <c r="B53" s="3" t="s">
        <v>8</v>
      </c>
      <c r="C53" s="2" t="s">
        <v>22</v>
      </c>
      <c r="D53" s="2" t="str">
        <f>"0840"</f>
        <v>0840</v>
      </c>
      <c r="E53" s="2" t="str">
        <f>"0844"</f>
        <v>0844</v>
      </c>
      <c r="F53" s="2" t="str">
        <f>"0848"</f>
        <v>0848</v>
      </c>
      <c r="G53" s="2" t="str">
        <f>"0852"</f>
        <v>0852</v>
      </c>
      <c r="H53" s="2" t="str">
        <f>"0856"</f>
        <v>0856</v>
      </c>
      <c r="I53" s="2" t="str">
        <f>"0900"</f>
        <v>0900</v>
      </c>
      <c r="J53" s="2" t="str">
        <f>"0904"</f>
        <v>0904</v>
      </c>
      <c r="K53" s="2" t="str">
        <f>"0909"</f>
        <v>0909</v>
      </c>
      <c r="L53" s="2" t="str">
        <f>"0913"</f>
        <v>0913</v>
      </c>
      <c r="M53" s="2" t="str">
        <f>"0917"</f>
        <v>0917</v>
      </c>
      <c r="N53" s="2" t="str">
        <f>"0921"</f>
        <v>0921</v>
      </c>
      <c r="O53" s="2" t="str">
        <f>"0925"</f>
        <v>0925</v>
      </c>
      <c r="R53" s="4" t="s">
        <v>7</v>
      </c>
      <c r="S53" s="2" t="s">
        <v>22</v>
      </c>
      <c r="T53" s="2" t="str">
        <f>"0824"</f>
        <v>0824</v>
      </c>
      <c r="U53" s="2" t="str">
        <f>"0828"</f>
        <v>0828</v>
      </c>
      <c r="V53" s="2" t="str">
        <f>"0832"</f>
        <v>0832</v>
      </c>
      <c r="W53" s="2" t="str">
        <f>"0836"</f>
        <v>0836</v>
      </c>
      <c r="X53" s="2" t="str">
        <f>"0841"</f>
        <v>0841</v>
      </c>
      <c r="Y53" s="2" t="str">
        <f>"0845"</f>
        <v>0845</v>
      </c>
      <c r="Z53" s="2" t="str">
        <f>"0849"</f>
        <v>0849</v>
      </c>
      <c r="AA53" s="2" t="str">
        <f>"0853"</f>
        <v>0853</v>
      </c>
      <c r="AB53" s="2" t="str">
        <f>"0857"</f>
        <v>0857</v>
      </c>
      <c r="AC53" s="2" t="str">
        <f>"0901"</f>
        <v>0901</v>
      </c>
      <c r="AD53" s="2" t="str">
        <f>"0905"</f>
        <v>0905</v>
      </c>
      <c r="AE53" s="2" t="str">
        <f>"0909"</f>
        <v>0909</v>
      </c>
    </row>
    <row r="54" spans="2:31" ht="12.75" customHeight="1" x14ac:dyDescent="0.15">
      <c r="B54" s="3" t="s">
        <v>7</v>
      </c>
      <c r="C54" s="2" t="s">
        <v>22</v>
      </c>
      <c r="D54" s="2" t="str">
        <f>"0841"</f>
        <v>0841</v>
      </c>
      <c r="E54" s="2" t="str">
        <f>"0845"</f>
        <v>0845</v>
      </c>
      <c r="F54" s="2" t="str">
        <f>"0850"</f>
        <v>0850</v>
      </c>
      <c r="G54" s="2" t="str">
        <f>"0854"</f>
        <v>0854</v>
      </c>
      <c r="H54" s="2" t="str">
        <f>"0858"</f>
        <v>0858</v>
      </c>
      <c r="I54" s="2" t="str">
        <f>"0902"</f>
        <v>0902</v>
      </c>
      <c r="J54" s="2" t="str">
        <f>"0906"</f>
        <v>0906</v>
      </c>
      <c r="K54" s="2" t="str">
        <f>"0910"</f>
        <v>0910</v>
      </c>
      <c r="L54" s="2" t="str">
        <f>"0914"</f>
        <v>0914</v>
      </c>
      <c r="M54" s="2" t="str">
        <f>"0919"</f>
        <v>0919</v>
      </c>
      <c r="N54" s="2" t="str">
        <f>"0923"</f>
        <v>0923</v>
      </c>
      <c r="O54" s="2" t="str">
        <f>"0927"</f>
        <v>0927</v>
      </c>
      <c r="R54" s="4" t="s">
        <v>8</v>
      </c>
      <c r="S54" s="2" t="s">
        <v>22</v>
      </c>
      <c r="T54" s="2" t="str">
        <f>"0826"</f>
        <v>0826</v>
      </c>
      <c r="U54" s="2" t="str">
        <f>"0830"</f>
        <v>0830</v>
      </c>
      <c r="V54" s="2" t="str">
        <f>"0834"</f>
        <v>0834</v>
      </c>
      <c r="W54" s="2" t="str">
        <f>"0838"</f>
        <v>0838</v>
      </c>
      <c r="X54" s="2" t="str">
        <f>"0842"</f>
        <v>0842</v>
      </c>
      <c r="Y54" s="2" t="str">
        <f>"0846"</f>
        <v>0846</v>
      </c>
      <c r="Z54" s="2" t="str">
        <f>"0851"</f>
        <v>0851</v>
      </c>
      <c r="AA54" s="2" t="str">
        <f>"0855"</f>
        <v>0855</v>
      </c>
      <c r="AB54" s="2" t="str">
        <f>"0859"</f>
        <v>0859</v>
      </c>
      <c r="AC54" s="2" t="str">
        <f>"0903"</f>
        <v>0903</v>
      </c>
      <c r="AD54" s="2" t="str">
        <f>"0907"</f>
        <v>0907</v>
      </c>
      <c r="AE54" s="2" t="str">
        <f>"0911"</f>
        <v>0911</v>
      </c>
    </row>
    <row r="55" spans="2:31" ht="12.75" customHeight="1" x14ac:dyDescent="0.15">
      <c r="B55" s="3" t="s">
        <v>6</v>
      </c>
      <c r="C55" s="2" t="s">
        <v>22</v>
      </c>
      <c r="D55" s="2" t="str">
        <f>"0843"</f>
        <v>0843</v>
      </c>
      <c r="E55" s="2" t="str">
        <f>"0847"</f>
        <v>0847</v>
      </c>
      <c r="F55" s="2" t="str">
        <f>"0852"</f>
        <v>0852</v>
      </c>
      <c r="G55" s="2" t="str">
        <f>"0856"</f>
        <v>0856</v>
      </c>
      <c r="H55" s="2" t="str">
        <f>"0900"</f>
        <v>0900</v>
      </c>
      <c r="I55" s="2" t="str">
        <f>"0904"</f>
        <v>0904</v>
      </c>
      <c r="J55" s="2" t="str">
        <f>"0908"</f>
        <v>0908</v>
      </c>
      <c r="K55" s="2" t="str">
        <f>"0912"</f>
        <v>0912</v>
      </c>
      <c r="L55" s="2" t="str">
        <f>"0916"</f>
        <v>0916</v>
      </c>
      <c r="M55" s="2" t="str">
        <f>"0920"</f>
        <v>0920</v>
      </c>
      <c r="N55" s="2" t="str">
        <f>"0924"</f>
        <v>0924</v>
      </c>
      <c r="O55" s="2" t="str">
        <f>"0928"</f>
        <v>0928</v>
      </c>
      <c r="R55" s="4" t="s">
        <v>9</v>
      </c>
      <c r="S55" s="2" t="s">
        <v>22</v>
      </c>
      <c r="T55" s="2" t="str">
        <f>"0827"</f>
        <v>0827</v>
      </c>
      <c r="U55" s="2" t="str">
        <f>"0831"</f>
        <v>0831</v>
      </c>
      <c r="V55" s="2" t="str">
        <f>"0835"</f>
        <v>0835</v>
      </c>
      <c r="W55" s="2" t="str">
        <f>"0839"</f>
        <v>0839</v>
      </c>
      <c r="X55" s="2" t="str">
        <f>"0844"</f>
        <v>0844</v>
      </c>
      <c r="Y55" s="2" t="str">
        <f>"0848"</f>
        <v>0848</v>
      </c>
      <c r="Z55" s="2" t="str">
        <f>"0852"</f>
        <v>0852</v>
      </c>
      <c r="AA55" s="2" t="str">
        <f>"0856"</f>
        <v>0856</v>
      </c>
      <c r="AB55" s="2" t="str">
        <f>"0901"</f>
        <v>0901</v>
      </c>
      <c r="AC55" s="2" t="str">
        <f>"0905"</f>
        <v>0905</v>
      </c>
      <c r="AD55" s="2" t="str">
        <f>"0909"</f>
        <v>0909</v>
      </c>
      <c r="AE55" s="2" t="str">
        <f>"0913"</f>
        <v>0913</v>
      </c>
    </row>
    <row r="56" spans="2:31" ht="12.75" customHeight="1" x14ac:dyDescent="0.15">
      <c r="B56" s="3" t="s">
        <v>5</v>
      </c>
      <c r="C56" s="2" t="s">
        <v>22</v>
      </c>
      <c r="D56" s="2" t="str">
        <f>"0844"</f>
        <v>0844</v>
      </c>
      <c r="E56" s="2" t="str">
        <f>"0848"</f>
        <v>0848</v>
      </c>
      <c r="F56" s="2" t="str">
        <f>"0853"</f>
        <v>0853</v>
      </c>
      <c r="G56" s="2" t="str">
        <f>"0857"</f>
        <v>0857</v>
      </c>
      <c r="H56" s="2" t="str">
        <f>"0901"</f>
        <v>0901</v>
      </c>
      <c r="I56" s="2" t="str">
        <f>"0905"</f>
        <v>0905</v>
      </c>
      <c r="J56" s="2" t="str">
        <f>"0909"</f>
        <v>0909</v>
      </c>
      <c r="K56" s="2" t="str">
        <f>"0913"</f>
        <v>0913</v>
      </c>
      <c r="L56" s="2" t="str">
        <f>"0917"</f>
        <v>0917</v>
      </c>
      <c r="M56" s="2" t="str">
        <f>"0922"</f>
        <v>0922</v>
      </c>
      <c r="N56" s="2" t="str">
        <f>"0926"</f>
        <v>0926</v>
      </c>
      <c r="O56" s="2" t="str">
        <f>"0930"</f>
        <v>0930</v>
      </c>
      <c r="R56" s="4" t="s">
        <v>10</v>
      </c>
      <c r="S56" s="2" t="s">
        <v>22</v>
      </c>
      <c r="T56" s="2" t="str">
        <f>"0829"</f>
        <v>0829</v>
      </c>
      <c r="U56" s="2" t="str">
        <f>"0833"</f>
        <v>0833</v>
      </c>
      <c r="V56" s="2" t="str">
        <f>"0837"</f>
        <v>0837</v>
      </c>
      <c r="W56" s="2" t="str">
        <f>"0841"</f>
        <v>0841</v>
      </c>
      <c r="X56" s="2" t="str">
        <f>"0846"</f>
        <v>0846</v>
      </c>
      <c r="Y56" s="2" t="str">
        <f>"0850"</f>
        <v>0850</v>
      </c>
      <c r="Z56" s="2" t="str">
        <f>"0854"</f>
        <v>0854</v>
      </c>
      <c r="AA56" s="2" t="str">
        <f>"0858"</f>
        <v>0858</v>
      </c>
      <c r="AB56" s="2" t="str">
        <f>"0902"</f>
        <v>0902</v>
      </c>
      <c r="AC56" s="2" t="str">
        <f>"0906"</f>
        <v>0906</v>
      </c>
      <c r="AD56" s="2" t="str">
        <f>"0910"</f>
        <v>0910</v>
      </c>
      <c r="AE56" s="2" t="str">
        <f>"0914"</f>
        <v>0914</v>
      </c>
    </row>
    <row r="57" spans="2:31" ht="12.75" customHeight="1" x14ac:dyDescent="0.15">
      <c r="B57" s="3" t="s">
        <v>4</v>
      </c>
      <c r="C57" s="2" t="s">
        <v>22</v>
      </c>
      <c r="D57" s="2" t="str">
        <f>"0846"</f>
        <v>0846</v>
      </c>
      <c r="E57" s="2" t="str">
        <f>"0850"</f>
        <v>0850</v>
      </c>
      <c r="F57" s="2" t="str">
        <f>"0854"</f>
        <v>0854</v>
      </c>
      <c r="G57" s="2" t="str">
        <f>"0858"</f>
        <v>0858</v>
      </c>
      <c r="H57" s="2" t="str">
        <f>"0902"</f>
        <v>0902</v>
      </c>
      <c r="I57" s="2" t="str">
        <f>"0906"</f>
        <v>0906</v>
      </c>
      <c r="J57" s="2" t="str">
        <f>"0910"</f>
        <v>0910</v>
      </c>
      <c r="K57" s="2" t="str">
        <f>"0915"</f>
        <v>0915</v>
      </c>
      <c r="L57" s="2" t="str">
        <f>"0919"</f>
        <v>0919</v>
      </c>
      <c r="M57" s="2" t="str">
        <f>"0923"</f>
        <v>0923</v>
      </c>
      <c r="N57" s="2" t="str">
        <f>"0927"</f>
        <v>0927</v>
      </c>
      <c r="O57" s="2" t="str">
        <f>"0931"</f>
        <v>0931</v>
      </c>
      <c r="R57" s="4" t="s">
        <v>11</v>
      </c>
      <c r="S57" s="2" t="s">
        <v>22</v>
      </c>
      <c r="T57" s="2" t="str">
        <f>"0831"</f>
        <v>0831</v>
      </c>
      <c r="U57" s="2" t="str">
        <f>"0835"</f>
        <v>0835</v>
      </c>
      <c r="V57" s="2" t="str">
        <f>"0839"</f>
        <v>0839</v>
      </c>
      <c r="W57" s="2" t="str">
        <f>"0843"</f>
        <v>0843</v>
      </c>
      <c r="X57" s="2" t="str">
        <f>"0848"</f>
        <v>0848</v>
      </c>
      <c r="Y57" s="2" t="str">
        <f>"0852"</f>
        <v>0852</v>
      </c>
      <c r="Z57" s="2" t="str">
        <f>"0856"</f>
        <v>0856</v>
      </c>
      <c r="AA57" s="2" t="str">
        <f>"0900"</f>
        <v>0900</v>
      </c>
      <c r="AB57" s="2" t="str">
        <f>"0904"</f>
        <v>0904</v>
      </c>
      <c r="AC57" s="2" t="str">
        <f>"0908"</f>
        <v>0908</v>
      </c>
      <c r="AD57" s="2" t="str">
        <f>"0912"</f>
        <v>0912</v>
      </c>
      <c r="AE57" s="2" t="str">
        <f>"0916"</f>
        <v>0916</v>
      </c>
    </row>
    <row r="58" spans="2:31" ht="12.75" customHeight="1" x14ac:dyDescent="0.15">
      <c r="B58" s="3" t="s">
        <v>3</v>
      </c>
      <c r="C58" s="2" t="s">
        <v>22</v>
      </c>
      <c r="D58" s="2" t="str">
        <f>"0848"</f>
        <v>0848</v>
      </c>
      <c r="E58" s="2" t="str">
        <f>"0852"</f>
        <v>0852</v>
      </c>
      <c r="F58" s="2" t="str">
        <f>"0856"</f>
        <v>0856</v>
      </c>
      <c r="G58" s="2" t="str">
        <f>"0900"</f>
        <v>0900</v>
      </c>
      <c r="H58" s="2" t="str">
        <f>"0904"</f>
        <v>0904</v>
      </c>
      <c r="I58" s="2" t="str">
        <f>"0908"</f>
        <v>0908</v>
      </c>
      <c r="J58" s="2" t="str">
        <f>"0912"</f>
        <v>0912</v>
      </c>
      <c r="K58" s="2" t="str">
        <f>"0916"</f>
        <v>0916</v>
      </c>
      <c r="L58" s="2" t="str">
        <f>"0920"</f>
        <v>0920</v>
      </c>
      <c r="M58" s="2" t="str">
        <f>"0925"</f>
        <v>0925</v>
      </c>
      <c r="N58" s="2" t="str">
        <f>"0929"</f>
        <v>0929</v>
      </c>
      <c r="O58" s="2" t="str">
        <f>"0933"</f>
        <v>0933</v>
      </c>
      <c r="R58" s="4" t="s">
        <v>12</v>
      </c>
      <c r="S58" s="2" t="s">
        <v>22</v>
      </c>
      <c r="T58" s="2" t="str">
        <f>"0833"</f>
        <v>0833</v>
      </c>
      <c r="U58" s="2" t="str">
        <f>"0837"</f>
        <v>0837</v>
      </c>
      <c r="V58" s="2" t="str">
        <f>"0841"</f>
        <v>0841</v>
      </c>
      <c r="W58" s="2" t="str">
        <f>"0845"</f>
        <v>0845</v>
      </c>
      <c r="X58" s="2" t="str">
        <f>"0849"</f>
        <v>0849</v>
      </c>
      <c r="Y58" s="2" t="str">
        <f>"0853"</f>
        <v>0853</v>
      </c>
      <c r="Z58" s="2" t="str">
        <f>"0858"</f>
        <v>0858</v>
      </c>
      <c r="AA58" s="2" t="str">
        <f>"0902"</f>
        <v>0902</v>
      </c>
      <c r="AB58" s="2" t="str">
        <f>"0906"</f>
        <v>0906</v>
      </c>
      <c r="AC58" s="2" t="str">
        <f>"0910"</f>
        <v>0910</v>
      </c>
      <c r="AD58" s="2" t="str">
        <f>"0914"</f>
        <v>0914</v>
      </c>
      <c r="AE58" s="2" t="str">
        <f>"0918"</f>
        <v>0918</v>
      </c>
    </row>
    <row r="59" spans="2:31" ht="12.75" customHeight="1" x14ac:dyDescent="0.15">
      <c r="B59" s="3" t="s">
        <v>2</v>
      </c>
      <c r="C59" s="2" t="s">
        <v>22</v>
      </c>
      <c r="D59" s="2" t="str">
        <f>"0850"</f>
        <v>0850</v>
      </c>
      <c r="E59" s="2" t="str">
        <f>"0854"</f>
        <v>0854</v>
      </c>
      <c r="F59" s="2" t="str">
        <f>"0859"</f>
        <v>0859</v>
      </c>
      <c r="G59" s="2" t="str">
        <f>"0903"</f>
        <v>0903</v>
      </c>
      <c r="H59" s="2" t="str">
        <f>"0907"</f>
        <v>0907</v>
      </c>
      <c r="I59" s="2" t="str">
        <f>"0911"</f>
        <v>0911</v>
      </c>
      <c r="J59" s="2" t="str">
        <f>"0915"</f>
        <v>0915</v>
      </c>
      <c r="K59" s="2" t="str">
        <f>"0919"</f>
        <v>0919</v>
      </c>
      <c r="L59" s="2" t="str">
        <f>"0923"</f>
        <v>0923</v>
      </c>
      <c r="M59" s="2" t="str">
        <f>"0927"</f>
        <v>0927</v>
      </c>
      <c r="N59" s="2" t="str">
        <f>"0931"</f>
        <v>0931</v>
      </c>
      <c r="O59" s="2" t="str">
        <f>"0935"</f>
        <v>0935</v>
      </c>
      <c r="R59" s="4" t="s">
        <v>13</v>
      </c>
      <c r="S59" s="2" t="s">
        <v>22</v>
      </c>
      <c r="T59" s="2" t="str">
        <f>"0834"</f>
        <v>0834</v>
      </c>
      <c r="U59" s="2" t="str">
        <f>"0838"</f>
        <v>0838</v>
      </c>
      <c r="V59" s="2" t="str">
        <f>"0842"</f>
        <v>0842</v>
      </c>
      <c r="W59" s="2" t="str">
        <f>"0846"</f>
        <v>0846</v>
      </c>
      <c r="X59" s="2" t="str">
        <f>"0851"</f>
        <v>0851</v>
      </c>
      <c r="Y59" s="2" t="str">
        <f>"0855"</f>
        <v>0855</v>
      </c>
      <c r="Z59" s="2" t="str">
        <f>"0859"</f>
        <v>0859</v>
      </c>
      <c r="AA59" s="2" t="str">
        <f>"0903"</f>
        <v>0903</v>
      </c>
      <c r="AB59" s="2" t="str">
        <f>"0907"</f>
        <v>0907</v>
      </c>
      <c r="AC59" s="2" t="str">
        <f>"0911"</f>
        <v>0911</v>
      </c>
      <c r="AD59" s="2" t="str">
        <f>"0915"</f>
        <v>0915</v>
      </c>
      <c r="AE59" s="2" t="str">
        <f>"0919"</f>
        <v>0919</v>
      </c>
    </row>
    <row r="60" spans="2:31" ht="12.75" customHeight="1" x14ac:dyDescent="0.15">
      <c r="B60" s="3" t="s">
        <v>1</v>
      </c>
      <c r="C60" s="2" t="s">
        <v>22</v>
      </c>
      <c r="D60" s="2" t="str">
        <f>"0852"</f>
        <v>0852</v>
      </c>
      <c r="E60" s="2" t="str">
        <f>"0856"</f>
        <v>0856</v>
      </c>
      <c r="F60" s="2" t="str">
        <f>"0901"</f>
        <v>0901</v>
      </c>
      <c r="G60" s="2" t="str">
        <f>"0905"</f>
        <v>0905</v>
      </c>
      <c r="H60" s="2" t="str">
        <f>"0909"</f>
        <v>0909</v>
      </c>
      <c r="I60" s="2" t="str">
        <f>"0913"</f>
        <v>0913</v>
      </c>
      <c r="J60" s="2" t="str">
        <f>"0917"</f>
        <v>0917</v>
      </c>
      <c r="K60" s="2" t="str">
        <f>"0921"</f>
        <v>0921</v>
      </c>
      <c r="L60" s="2" t="str">
        <f>"0925"</f>
        <v>0925</v>
      </c>
      <c r="M60" s="2" t="str">
        <f>"0929"</f>
        <v>0929</v>
      </c>
      <c r="N60" s="2" t="str">
        <f>"0933"</f>
        <v>0933</v>
      </c>
      <c r="O60" s="2" t="str">
        <f>"0937"</f>
        <v>0937</v>
      </c>
      <c r="R60" s="4" t="s">
        <v>14</v>
      </c>
      <c r="S60" s="2" t="s">
        <v>22</v>
      </c>
      <c r="T60" s="2" t="str">
        <f>"0836"</f>
        <v>0836</v>
      </c>
      <c r="U60" s="2" t="str">
        <f>"0840"</f>
        <v>0840</v>
      </c>
      <c r="V60" s="2" t="str">
        <f>"0844"</f>
        <v>0844</v>
      </c>
      <c r="W60" s="2" t="str">
        <f>"0848"</f>
        <v>0848</v>
      </c>
      <c r="X60" s="2" t="str">
        <f>"0853"</f>
        <v>0853</v>
      </c>
      <c r="Y60" s="2" t="str">
        <f>"0857"</f>
        <v>0857</v>
      </c>
      <c r="Z60" s="2" t="str">
        <f>"0901"</f>
        <v>0901</v>
      </c>
      <c r="AA60" s="2" t="str">
        <f>"0905"</f>
        <v>0905</v>
      </c>
      <c r="AB60" s="2" t="str">
        <f>"0909"</f>
        <v>0909</v>
      </c>
      <c r="AC60" s="2" t="str">
        <f>"0913"</f>
        <v>0913</v>
      </c>
      <c r="AD60" s="2" t="str">
        <f>"0917"</f>
        <v>0917</v>
      </c>
      <c r="AE60" s="2" t="str">
        <f>"0921"</f>
        <v>0921</v>
      </c>
    </row>
    <row r="61" spans="2:31" ht="12.75" customHeight="1" x14ac:dyDescent="0.15">
      <c r="B61" s="3" t="s">
        <v>0</v>
      </c>
      <c r="C61" s="2" t="s">
        <v>18</v>
      </c>
      <c r="D61" s="2" t="str">
        <f>"0855"</f>
        <v>0855</v>
      </c>
      <c r="E61" s="2" t="str">
        <f>"0859"</f>
        <v>0859</v>
      </c>
      <c r="F61" s="2" t="str">
        <f>"0904"</f>
        <v>0904</v>
      </c>
      <c r="G61" s="2" t="str">
        <f>"0908"</f>
        <v>0908</v>
      </c>
      <c r="H61" s="2" t="str">
        <f>"0912"</f>
        <v>0912</v>
      </c>
      <c r="I61" s="2"/>
      <c r="J61" s="2" t="str">
        <f>"0920"</f>
        <v>0920</v>
      </c>
      <c r="K61" s="2" t="str">
        <f>"0924"</f>
        <v>0924</v>
      </c>
      <c r="L61" s="2"/>
      <c r="M61" s="2" t="str">
        <f>"0932"</f>
        <v>0932</v>
      </c>
      <c r="N61" s="2"/>
      <c r="O61" s="2" t="str">
        <f>"0940"</f>
        <v>0940</v>
      </c>
      <c r="R61" s="4" t="s">
        <v>15</v>
      </c>
      <c r="S61" s="2" t="s">
        <v>18</v>
      </c>
      <c r="T61" s="2" t="str">
        <f>"0838"</f>
        <v>0838</v>
      </c>
      <c r="U61" s="2" t="str">
        <f>"0842"</f>
        <v>0842</v>
      </c>
      <c r="V61" s="2" t="str">
        <f>"0846"</f>
        <v>0846</v>
      </c>
      <c r="W61" s="2" t="str">
        <f>"0850"</f>
        <v>0850</v>
      </c>
      <c r="X61" s="2" t="str">
        <f>"0855"</f>
        <v>0855</v>
      </c>
      <c r="Y61" s="2" t="str">
        <f>"0859"</f>
        <v>0859</v>
      </c>
      <c r="Z61" s="2" t="str">
        <f>"0903"</f>
        <v>0903</v>
      </c>
      <c r="AA61" s="2" t="str">
        <f>"0907"</f>
        <v>0907</v>
      </c>
      <c r="AB61" s="2" t="str">
        <f>"0911"</f>
        <v>0911</v>
      </c>
      <c r="AC61" s="2" t="str">
        <f>"0915"</f>
        <v>0915</v>
      </c>
      <c r="AD61" s="2" t="str">
        <f>"0919"</f>
        <v>0919</v>
      </c>
      <c r="AE61" s="2" t="str">
        <f>"0923"</f>
        <v>0923</v>
      </c>
    </row>
    <row r="62" spans="2:31" ht="12.75" customHeight="1" x14ac:dyDescent="0.15">
      <c r="B62" s="10" t="s">
        <v>20</v>
      </c>
      <c r="C62" s="10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R62" s="10" t="s">
        <v>20</v>
      </c>
      <c r="S62" s="10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5" spans="2:31" ht="12.75" customHeight="1" x14ac:dyDescent="0.15">
      <c r="B65" s="9" t="s">
        <v>21</v>
      </c>
      <c r="C65" s="9"/>
      <c r="D65" s="9"/>
      <c r="E65" s="9"/>
      <c r="F65" s="9"/>
      <c r="G65" s="9"/>
      <c r="H65" s="9"/>
      <c r="M65" s="8" t="s">
        <v>26</v>
      </c>
      <c r="N65" s="8"/>
      <c r="O65" s="8"/>
      <c r="R65" s="9" t="s">
        <v>28</v>
      </c>
      <c r="S65" s="9"/>
      <c r="T65" s="9"/>
      <c r="U65" s="9"/>
      <c r="V65" s="9"/>
      <c r="W65" s="9"/>
      <c r="X65" s="9"/>
      <c r="AC65" s="8" t="s">
        <v>26</v>
      </c>
      <c r="AD65" s="8"/>
      <c r="AE65" s="8"/>
    </row>
    <row r="67" spans="2:31" ht="12.75" customHeight="1" x14ac:dyDescent="0.15">
      <c r="B67" s="10" t="s">
        <v>16</v>
      </c>
      <c r="C67" s="10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R67" s="10" t="s">
        <v>16</v>
      </c>
      <c r="S67" s="10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2:31" ht="12.75" customHeight="1" x14ac:dyDescent="0.15">
      <c r="B68" s="10" t="s">
        <v>19</v>
      </c>
      <c r="C68" s="10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R68" s="10" t="s">
        <v>19</v>
      </c>
      <c r="S68" s="10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2:31" ht="12.75" customHeight="1" x14ac:dyDescent="0.15">
      <c r="B69" s="3" t="s">
        <v>15</v>
      </c>
      <c r="C69" s="2" t="s">
        <v>17</v>
      </c>
      <c r="D69" s="2" t="str">
        <f>"0917"</f>
        <v>0917</v>
      </c>
      <c r="E69" s="2" t="str">
        <f>"0921"</f>
        <v>0921</v>
      </c>
      <c r="F69" s="2" t="str">
        <f>"0925"</f>
        <v>0925</v>
      </c>
      <c r="G69" s="2" t="str">
        <f>"0929"</f>
        <v>0929</v>
      </c>
      <c r="H69" s="2" t="str">
        <f>"0933"</f>
        <v>0933</v>
      </c>
      <c r="I69" s="2" t="str">
        <f>"0937"</f>
        <v>0937</v>
      </c>
      <c r="J69" s="2" t="str">
        <f>"0942"</f>
        <v>0942</v>
      </c>
      <c r="K69" s="2" t="str">
        <f>"0949"</f>
        <v>0949</v>
      </c>
      <c r="L69" s="2" t="str">
        <f>"0956"</f>
        <v>0956</v>
      </c>
      <c r="M69" s="2" t="str">
        <f>"1003"</f>
        <v>1003</v>
      </c>
      <c r="N69" s="2" t="str">
        <f>"1010"</f>
        <v>1010</v>
      </c>
      <c r="O69" s="2" t="str">
        <f>"1017"</f>
        <v>1017</v>
      </c>
      <c r="R69" s="3" t="s">
        <v>0</v>
      </c>
      <c r="S69" s="2" t="s">
        <v>17</v>
      </c>
      <c r="T69" s="2" t="str">
        <f>"0900"</f>
        <v>0900</v>
      </c>
      <c r="U69" s="2" t="str">
        <f>"0904"</f>
        <v>0904</v>
      </c>
      <c r="V69" s="2" t="str">
        <f>"0909"</f>
        <v>0909</v>
      </c>
      <c r="W69" s="2" t="str">
        <f>"0914"</f>
        <v>0914</v>
      </c>
      <c r="X69" s="2" t="str">
        <f>"0920"</f>
        <v>0920</v>
      </c>
      <c r="Y69" s="2" t="str">
        <f>"0927"</f>
        <v>0927</v>
      </c>
      <c r="Z69" s="2" t="str">
        <f>"0934"</f>
        <v>0934</v>
      </c>
      <c r="AA69" s="2" t="str">
        <f>"0941"</f>
        <v>0941</v>
      </c>
      <c r="AB69" s="2" t="str">
        <f>"0949"</f>
        <v>0949</v>
      </c>
      <c r="AC69" s="2" t="str">
        <f>"0956"</f>
        <v>0956</v>
      </c>
      <c r="AD69" s="2" t="str">
        <f>"1002"</f>
        <v>1002</v>
      </c>
      <c r="AE69" s="2" t="str">
        <f>"1010"</f>
        <v>1010</v>
      </c>
    </row>
    <row r="70" spans="2:31" ht="12.75" customHeight="1" x14ac:dyDescent="0.15">
      <c r="B70" s="3" t="s">
        <v>14</v>
      </c>
      <c r="C70" s="2" t="s">
        <v>22</v>
      </c>
      <c r="D70" s="2" t="str">
        <f>"0919"</f>
        <v>0919</v>
      </c>
      <c r="E70" s="2" t="str">
        <f>"0923"</f>
        <v>0923</v>
      </c>
      <c r="F70" s="2" t="str">
        <f>"0927"</f>
        <v>0927</v>
      </c>
      <c r="G70" s="2" t="str">
        <f>"0931"</f>
        <v>0931</v>
      </c>
      <c r="H70" s="2" t="str">
        <f>"0935"</f>
        <v>0935</v>
      </c>
      <c r="I70" s="2" t="str">
        <f>"0939"</f>
        <v>0939</v>
      </c>
      <c r="J70" s="2" t="str">
        <f>"0944"</f>
        <v>0944</v>
      </c>
      <c r="K70" s="2" t="str">
        <f>"0951"</f>
        <v>0951</v>
      </c>
      <c r="L70" s="2" t="str">
        <f>"0958"</f>
        <v>0958</v>
      </c>
      <c r="M70" s="2" t="str">
        <f>"1005"</f>
        <v>1005</v>
      </c>
      <c r="N70" s="2" t="str">
        <f>"1012"</f>
        <v>1012</v>
      </c>
      <c r="O70" s="2" t="str">
        <f>"1019"</f>
        <v>1019</v>
      </c>
      <c r="R70" s="4" t="s">
        <v>1</v>
      </c>
      <c r="S70" s="2" t="s">
        <v>22</v>
      </c>
      <c r="T70" s="2" t="str">
        <f>"0903"</f>
        <v>0903</v>
      </c>
      <c r="U70" s="2" t="str">
        <f>"0907"</f>
        <v>0907</v>
      </c>
      <c r="V70" s="2" t="str">
        <f>"0911"</f>
        <v>0911</v>
      </c>
      <c r="W70" s="2" t="str">
        <f>"0916"</f>
        <v>0916</v>
      </c>
      <c r="X70" s="2" t="str">
        <f>"0923"</f>
        <v>0923</v>
      </c>
      <c r="Y70" s="2" t="str">
        <f>"0929"</f>
        <v>0929</v>
      </c>
      <c r="Z70" s="2" t="str">
        <f>"0936"</f>
        <v>0936</v>
      </c>
      <c r="AA70" s="2" t="str">
        <f>"0944"</f>
        <v>0944</v>
      </c>
      <c r="AB70" s="2" t="str">
        <f>"0951"</f>
        <v>0951</v>
      </c>
      <c r="AC70" s="2" t="str">
        <f>"0959"</f>
        <v>0959</v>
      </c>
      <c r="AD70" s="2" t="str">
        <f>"1005"</f>
        <v>1005</v>
      </c>
      <c r="AE70" s="2" t="str">
        <f>"1012"</f>
        <v>1012</v>
      </c>
    </row>
    <row r="71" spans="2:31" ht="12.75" customHeight="1" x14ac:dyDescent="0.15">
      <c r="B71" s="3" t="s">
        <v>13</v>
      </c>
      <c r="C71" s="2" t="s">
        <v>22</v>
      </c>
      <c r="D71" s="2" t="str">
        <f>"0921"</f>
        <v>0921</v>
      </c>
      <c r="E71" s="2" t="str">
        <f>"0925"</f>
        <v>0925</v>
      </c>
      <c r="F71" s="2" t="str">
        <f>"0929"</f>
        <v>0929</v>
      </c>
      <c r="G71" s="2" t="str">
        <f>"0933"</f>
        <v>0933</v>
      </c>
      <c r="H71" s="2" t="str">
        <f>"0937"</f>
        <v>0937</v>
      </c>
      <c r="I71" s="2" t="str">
        <f>"0941"</f>
        <v>0941</v>
      </c>
      <c r="J71" s="2" t="str">
        <f>"0946"</f>
        <v>0946</v>
      </c>
      <c r="K71" s="2" t="str">
        <f>"0953"</f>
        <v>0953</v>
      </c>
      <c r="L71" s="2" t="str">
        <f>"1000"</f>
        <v>1000</v>
      </c>
      <c r="M71" s="2" t="str">
        <f>"1007"</f>
        <v>1007</v>
      </c>
      <c r="N71" s="2" t="str">
        <f>"1014"</f>
        <v>1014</v>
      </c>
      <c r="O71" s="2" t="str">
        <f>"1021"</f>
        <v>1021</v>
      </c>
      <c r="R71" s="4" t="s">
        <v>2</v>
      </c>
      <c r="S71" s="2" t="s">
        <v>22</v>
      </c>
      <c r="T71" s="2" t="str">
        <f>"0905"</f>
        <v>0905</v>
      </c>
      <c r="U71" s="2" t="str">
        <f>"0909"</f>
        <v>0909</v>
      </c>
      <c r="V71" s="2" t="str">
        <f>"0913"</f>
        <v>0913</v>
      </c>
      <c r="W71" s="2" t="str">
        <f>"0918"</f>
        <v>0918</v>
      </c>
      <c r="X71" s="2" t="str">
        <f>"0925"</f>
        <v>0925</v>
      </c>
      <c r="Y71" s="2" t="str">
        <f>"0931"</f>
        <v>0931</v>
      </c>
      <c r="Z71" s="2" t="str">
        <f>"0938"</f>
        <v>0938</v>
      </c>
      <c r="AA71" s="2" t="str">
        <f>"0946"</f>
        <v>0946</v>
      </c>
      <c r="AB71" s="2" t="str">
        <f>"0953"</f>
        <v>0953</v>
      </c>
      <c r="AC71" s="2" t="str">
        <f>"1001"</f>
        <v>1001</v>
      </c>
      <c r="AD71" s="2" t="str">
        <f>"1007"</f>
        <v>1007</v>
      </c>
      <c r="AE71" s="2" t="str">
        <f>"1014"</f>
        <v>1014</v>
      </c>
    </row>
    <row r="72" spans="2:31" ht="12.75" customHeight="1" x14ac:dyDescent="0.15">
      <c r="B72" s="3" t="s">
        <v>12</v>
      </c>
      <c r="C72" s="2" t="s">
        <v>22</v>
      </c>
      <c r="D72" s="2" t="str">
        <f>"0922"</f>
        <v>0922</v>
      </c>
      <c r="E72" s="2" t="str">
        <f>"0926"</f>
        <v>0926</v>
      </c>
      <c r="F72" s="2" t="str">
        <f>"0930"</f>
        <v>0930</v>
      </c>
      <c r="G72" s="2" t="str">
        <f>"0934"</f>
        <v>0934</v>
      </c>
      <c r="H72" s="2" t="str">
        <f>"0938"</f>
        <v>0938</v>
      </c>
      <c r="I72" s="2" t="str">
        <f>"0943"</f>
        <v>0943</v>
      </c>
      <c r="J72" s="2" t="str">
        <f>"0948"</f>
        <v>0948</v>
      </c>
      <c r="K72" s="2" t="str">
        <f>"0955"</f>
        <v>0955</v>
      </c>
      <c r="L72" s="2" t="str">
        <f>"1002"</f>
        <v>1002</v>
      </c>
      <c r="M72" s="2" t="str">
        <f>"1009"</f>
        <v>1009</v>
      </c>
      <c r="N72" s="2" t="str">
        <f>"1016"</f>
        <v>1016</v>
      </c>
      <c r="O72" s="2" t="str">
        <f>"1023"</f>
        <v>1023</v>
      </c>
      <c r="R72" s="4" t="s">
        <v>3</v>
      </c>
      <c r="S72" s="2" t="s">
        <v>22</v>
      </c>
      <c r="T72" s="2" t="str">
        <f>"0907"</f>
        <v>0907</v>
      </c>
      <c r="U72" s="2" t="str">
        <f>"0911"</f>
        <v>0911</v>
      </c>
      <c r="V72" s="2" t="str">
        <f>"0916"</f>
        <v>0916</v>
      </c>
      <c r="W72" s="2" t="str">
        <f>"0921"</f>
        <v>0921</v>
      </c>
      <c r="X72" s="2" t="str">
        <f>"0927"</f>
        <v>0927</v>
      </c>
      <c r="Y72" s="2" t="str">
        <f>"0934"</f>
        <v>0934</v>
      </c>
      <c r="Z72" s="2" t="str">
        <f>"0941"</f>
        <v>0941</v>
      </c>
      <c r="AA72" s="2" t="str">
        <f>"0948"</f>
        <v>0948</v>
      </c>
      <c r="AB72" s="2" t="str">
        <f>"0956"</f>
        <v>0956</v>
      </c>
      <c r="AC72" s="2" t="str">
        <f>"1003"</f>
        <v>1003</v>
      </c>
      <c r="AD72" s="2" t="str">
        <f>"1009"</f>
        <v>1009</v>
      </c>
      <c r="AE72" s="2" t="str">
        <f>"1017"</f>
        <v>1017</v>
      </c>
    </row>
    <row r="73" spans="2:31" ht="12.75" customHeight="1" x14ac:dyDescent="0.15">
      <c r="B73" s="3" t="s">
        <v>11</v>
      </c>
      <c r="C73" s="2" t="s">
        <v>22</v>
      </c>
      <c r="D73" s="2" t="str">
        <f>"0924"</f>
        <v>0924</v>
      </c>
      <c r="E73" s="2" t="str">
        <f>"0928"</f>
        <v>0928</v>
      </c>
      <c r="F73" s="2" t="str">
        <f>"0932"</f>
        <v>0932</v>
      </c>
      <c r="G73" s="2" t="str">
        <f>"0936"</f>
        <v>0936</v>
      </c>
      <c r="H73" s="2" t="str">
        <f>"0940"</f>
        <v>0940</v>
      </c>
      <c r="I73" s="2" t="str">
        <f>"0944"</f>
        <v>0944</v>
      </c>
      <c r="J73" s="2" t="str">
        <f>"0949"</f>
        <v>0949</v>
      </c>
      <c r="K73" s="2" t="str">
        <f>"0956"</f>
        <v>0956</v>
      </c>
      <c r="L73" s="2" t="str">
        <f>"1003"</f>
        <v>1003</v>
      </c>
      <c r="M73" s="2" t="str">
        <f>"1010"</f>
        <v>1010</v>
      </c>
      <c r="N73" s="2" t="str">
        <f>"1017"</f>
        <v>1017</v>
      </c>
      <c r="O73" s="2" t="str">
        <f>"1024"</f>
        <v>1024</v>
      </c>
      <c r="R73" s="4" t="s">
        <v>4</v>
      </c>
      <c r="S73" s="2" t="s">
        <v>22</v>
      </c>
      <c r="T73" s="2" t="str">
        <f>"0909"</f>
        <v>0909</v>
      </c>
      <c r="U73" s="2" t="str">
        <f>"0913"</f>
        <v>0913</v>
      </c>
      <c r="V73" s="2" t="str">
        <f>"0917"</f>
        <v>0917</v>
      </c>
      <c r="W73" s="2" t="str">
        <f>"0922"</f>
        <v>0922</v>
      </c>
      <c r="X73" s="2" t="str">
        <f>"0929"</f>
        <v>0929</v>
      </c>
      <c r="Y73" s="2" t="str">
        <f>"0935"</f>
        <v>0935</v>
      </c>
      <c r="Z73" s="2" t="str">
        <f>"0942"</f>
        <v>0942</v>
      </c>
      <c r="AA73" s="2" t="str">
        <f>"0950"</f>
        <v>0950</v>
      </c>
      <c r="AB73" s="2" t="str">
        <f>"0957"</f>
        <v>0957</v>
      </c>
      <c r="AC73" s="2" t="str">
        <f>"1005"</f>
        <v>1005</v>
      </c>
      <c r="AD73" s="2" t="str">
        <f>"1011"</f>
        <v>1011</v>
      </c>
      <c r="AE73" s="2" t="str">
        <f>"1018"</f>
        <v>1018</v>
      </c>
    </row>
    <row r="74" spans="2:31" ht="12.75" customHeight="1" x14ac:dyDescent="0.15">
      <c r="B74" s="3" t="s">
        <v>10</v>
      </c>
      <c r="C74" s="2" t="s">
        <v>22</v>
      </c>
      <c r="D74" s="2" t="str">
        <f>"0926"</f>
        <v>0926</v>
      </c>
      <c r="E74" s="2" t="str">
        <f>"0930"</f>
        <v>0930</v>
      </c>
      <c r="F74" s="2" t="str">
        <f>"0934"</f>
        <v>0934</v>
      </c>
      <c r="G74" s="2" t="str">
        <f>"0938"</f>
        <v>0938</v>
      </c>
      <c r="H74" s="2" t="str">
        <f>"0942"</f>
        <v>0942</v>
      </c>
      <c r="I74" s="2" t="str">
        <f>"0947"</f>
        <v>0947</v>
      </c>
      <c r="J74" s="2" t="str">
        <f>"0952"</f>
        <v>0952</v>
      </c>
      <c r="K74" s="2" t="str">
        <f>"0959"</f>
        <v>0959</v>
      </c>
      <c r="L74" s="2" t="str">
        <f>"1006"</f>
        <v>1006</v>
      </c>
      <c r="M74" s="2" t="str">
        <f>"1013"</f>
        <v>1013</v>
      </c>
      <c r="N74" s="2" t="str">
        <f>"1020"</f>
        <v>1020</v>
      </c>
      <c r="O74" s="2" t="str">
        <f>"1027"</f>
        <v>1027</v>
      </c>
      <c r="R74" s="4" t="s">
        <v>5</v>
      </c>
      <c r="S74" s="2" t="s">
        <v>22</v>
      </c>
      <c r="T74" s="2" t="str">
        <f>"0910"</f>
        <v>0910</v>
      </c>
      <c r="U74" s="2" t="str">
        <f>"0914"</f>
        <v>0914</v>
      </c>
      <c r="V74" s="2" t="str">
        <f>"0919"</f>
        <v>0919</v>
      </c>
      <c r="W74" s="2" t="str">
        <f>"0924"</f>
        <v>0924</v>
      </c>
      <c r="X74" s="2" t="str">
        <f>"0930"</f>
        <v>0930</v>
      </c>
      <c r="Y74" s="2" t="str">
        <f>"0937"</f>
        <v>0937</v>
      </c>
      <c r="Z74" s="2" t="str">
        <f>"0944"</f>
        <v>0944</v>
      </c>
      <c r="AA74" s="2" t="str">
        <f>"0951"</f>
        <v>0951</v>
      </c>
      <c r="AB74" s="2" t="str">
        <f>"0959"</f>
        <v>0959</v>
      </c>
      <c r="AC74" s="2" t="str">
        <f>"1006"</f>
        <v>1006</v>
      </c>
      <c r="AD74" s="2" t="str">
        <f>"1012"</f>
        <v>1012</v>
      </c>
      <c r="AE74" s="2" t="str">
        <f>"1020"</f>
        <v>1020</v>
      </c>
    </row>
    <row r="75" spans="2:31" ht="12.75" customHeight="1" x14ac:dyDescent="0.15">
      <c r="B75" s="3" t="s">
        <v>9</v>
      </c>
      <c r="C75" s="2" t="s">
        <v>22</v>
      </c>
      <c r="D75" s="2" t="str">
        <f>"0928"</f>
        <v>0928</v>
      </c>
      <c r="E75" s="2" t="str">
        <f>"0932"</f>
        <v>0932</v>
      </c>
      <c r="F75" s="2" t="str">
        <f>"0936"</f>
        <v>0936</v>
      </c>
      <c r="G75" s="2" t="str">
        <f>"0940"</f>
        <v>0940</v>
      </c>
      <c r="H75" s="2" t="str">
        <f>"0944"</f>
        <v>0944</v>
      </c>
      <c r="I75" s="2" t="str">
        <f>"0948"</f>
        <v>0948</v>
      </c>
      <c r="J75" s="2" t="str">
        <f>"0953"</f>
        <v>0953</v>
      </c>
      <c r="K75" s="2" t="str">
        <f>"1000"</f>
        <v>1000</v>
      </c>
      <c r="L75" s="2" t="str">
        <f>"1007"</f>
        <v>1007</v>
      </c>
      <c r="M75" s="2" t="str">
        <f>"1014"</f>
        <v>1014</v>
      </c>
      <c r="N75" s="2" t="str">
        <f>"1021"</f>
        <v>1021</v>
      </c>
      <c r="O75" s="2" t="str">
        <f>"1028"</f>
        <v>1028</v>
      </c>
      <c r="R75" s="4" t="s">
        <v>6</v>
      </c>
      <c r="S75" s="2" t="s">
        <v>22</v>
      </c>
      <c r="T75" s="2" t="str">
        <f>"0912"</f>
        <v>0912</v>
      </c>
      <c r="U75" s="2" t="str">
        <f>"0916"</f>
        <v>0916</v>
      </c>
      <c r="V75" s="2" t="str">
        <f>"0920"</f>
        <v>0920</v>
      </c>
      <c r="W75" s="2" t="str">
        <f>"0925"</f>
        <v>0925</v>
      </c>
      <c r="X75" s="2" t="str">
        <f>"0932"</f>
        <v>0932</v>
      </c>
      <c r="Y75" s="2" t="str">
        <f>"0938"</f>
        <v>0938</v>
      </c>
      <c r="Z75" s="2" t="str">
        <f>"0945"</f>
        <v>0945</v>
      </c>
      <c r="AA75" s="2" t="str">
        <f>"0953"</f>
        <v>0953</v>
      </c>
      <c r="AB75" s="2" t="str">
        <f>"1000"</f>
        <v>1000</v>
      </c>
      <c r="AC75" s="2" t="str">
        <f>"1008"</f>
        <v>1008</v>
      </c>
      <c r="AD75" s="2" t="str">
        <f>"1014"</f>
        <v>1014</v>
      </c>
      <c r="AE75" s="2" t="str">
        <f>"1021"</f>
        <v>1021</v>
      </c>
    </row>
    <row r="76" spans="2:31" ht="12.75" customHeight="1" x14ac:dyDescent="0.15">
      <c r="B76" s="3" t="s">
        <v>8</v>
      </c>
      <c r="C76" s="2" t="s">
        <v>22</v>
      </c>
      <c r="D76" s="2" t="str">
        <f>"0929"</f>
        <v>0929</v>
      </c>
      <c r="E76" s="2" t="str">
        <f>"0933"</f>
        <v>0933</v>
      </c>
      <c r="F76" s="2" t="str">
        <f>"0937"</f>
        <v>0937</v>
      </c>
      <c r="G76" s="2" t="str">
        <f>"0941"</f>
        <v>0941</v>
      </c>
      <c r="H76" s="2" t="str">
        <f>"0945"</f>
        <v>0945</v>
      </c>
      <c r="I76" s="2" t="str">
        <f>"0950"</f>
        <v>0950</v>
      </c>
      <c r="J76" s="2" t="str">
        <f>"0955"</f>
        <v>0955</v>
      </c>
      <c r="K76" s="2" t="str">
        <f>"1002"</f>
        <v>1002</v>
      </c>
      <c r="L76" s="2" t="str">
        <f>"1009"</f>
        <v>1009</v>
      </c>
      <c r="M76" s="2" t="str">
        <f>"1016"</f>
        <v>1016</v>
      </c>
      <c r="N76" s="2" t="str">
        <f>"1023"</f>
        <v>1023</v>
      </c>
      <c r="O76" s="2" t="str">
        <f>"1030"</f>
        <v>1030</v>
      </c>
      <c r="R76" s="4" t="s">
        <v>7</v>
      </c>
      <c r="S76" s="2" t="s">
        <v>22</v>
      </c>
      <c r="T76" s="2" t="str">
        <f>"0913"</f>
        <v>0913</v>
      </c>
      <c r="U76" s="2" t="str">
        <f>"0917"</f>
        <v>0917</v>
      </c>
      <c r="V76" s="2" t="str">
        <f>"0922"</f>
        <v>0922</v>
      </c>
      <c r="W76" s="2" t="str">
        <f>"0927"</f>
        <v>0927</v>
      </c>
      <c r="X76" s="2" t="str">
        <f>"0933"</f>
        <v>0933</v>
      </c>
      <c r="Y76" s="2" t="str">
        <f>"0940"</f>
        <v>0940</v>
      </c>
      <c r="Z76" s="2" t="str">
        <f>"0947"</f>
        <v>0947</v>
      </c>
      <c r="AA76" s="2" t="str">
        <f>"0954"</f>
        <v>0954</v>
      </c>
      <c r="AB76" s="2" t="str">
        <f>"1002"</f>
        <v>1002</v>
      </c>
      <c r="AC76" s="2" t="str">
        <f>"1009"</f>
        <v>1009</v>
      </c>
      <c r="AD76" s="2" t="str">
        <f>"1015"</f>
        <v>1015</v>
      </c>
      <c r="AE76" s="2" t="str">
        <f>"1023"</f>
        <v>1023</v>
      </c>
    </row>
    <row r="77" spans="2:31" ht="12.75" customHeight="1" x14ac:dyDescent="0.15">
      <c r="B77" s="3" t="s">
        <v>7</v>
      </c>
      <c r="C77" s="2" t="s">
        <v>22</v>
      </c>
      <c r="D77" s="2" t="str">
        <f>"0931"</f>
        <v>0931</v>
      </c>
      <c r="E77" s="2" t="str">
        <f>"0935"</f>
        <v>0935</v>
      </c>
      <c r="F77" s="2" t="str">
        <f>"0939"</f>
        <v>0939</v>
      </c>
      <c r="G77" s="2" t="str">
        <f>"0943"</f>
        <v>0943</v>
      </c>
      <c r="H77" s="2" t="str">
        <f>"0947"</f>
        <v>0947</v>
      </c>
      <c r="I77" s="2" t="str">
        <f>"0951"</f>
        <v>0951</v>
      </c>
      <c r="J77" s="2" t="str">
        <f>"0956"</f>
        <v>0956</v>
      </c>
      <c r="K77" s="2" t="str">
        <f>"1003"</f>
        <v>1003</v>
      </c>
      <c r="L77" s="2" t="str">
        <f>"1010"</f>
        <v>1010</v>
      </c>
      <c r="M77" s="2" t="str">
        <f>"1017"</f>
        <v>1017</v>
      </c>
      <c r="N77" s="2" t="str">
        <f>"1024"</f>
        <v>1024</v>
      </c>
      <c r="O77" s="2" t="str">
        <f>"1031"</f>
        <v>1031</v>
      </c>
      <c r="R77" s="4" t="s">
        <v>8</v>
      </c>
      <c r="S77" s="2" t="s">
        <v>22</v>
      </c>
      <c r="T77" s="2" t="str">
        <f>"0915"</f>
        <v>0915</v>
      </c>
      <c r="U77" s="2" t="str">
        <f>"0919"</f>
        <v>0919</v>
      </c>
      <c r="V77" s="2" t="str">
        <f>"0923"</f>
        <v>0923</v>
      </c>
      <c r="W77" s="2" t="str">
        <f>"0928"</f>
        <v>0928</v>
      </c>
      <c r="X77" s="2" t="str">
        <f>"0935"</f>
        <v>0935</v>
      </c>
      <c r="Y77" s="2" t="str">
        <f>"0941"</f>
        <v>0941</v>
      </c>
      <c r="Z77" s="2" t="str">
        <f>"0948"</f>
        <v>0948</v>
      </c>
      <c r="AA77" s="2" t="str">
        <f>"0956"</f>
        <v>0956</v>
      </c>
      <c r="AB77" s="2" t="str">
        <f>"1003"</f>
        <v>1003</v>
      </c>
      <c r="AC77" s="2" t="str">
        <f>"1011"</f>
        <v>1011</v>
      </c>
      <c r="AD77" s="2" t="str">
        <f>"1017"</f>
        <v>1017</v>
      </c>
      <c r="AE77" s="2" t="str">
        <f>"1024"</f>
        <v>1024</v>
      </c>
    </row>
    <row r="78" spans="2:31" ht="12.75" customHeight="1" x14ac:dyDescent="0.15">
      <c r="B78" s="3" t="s">
        <v>6</v>
      </c>
      <c r="C78" s="2" t="s">
        <v>22</v>
      </c>
      <c r="D78" s="2" t="str">
        <f>"0932"</f>
        <v>0932</v>
      </c>
      <c r="E78" s="2" t="str">
        <f>"0936"</f>
        <v>0936</v>
      </c>
      <c r="F78" s="2" t="str">
        <f>"0940"</f>
        <v>0940</v>
      </c>
      <c r="G78" s="2" t="str">
        <f>"0944"</f>
        <v>0944</v>
      </c>
      <c r="H78" s="2" t="str">
        <f>"0948"</f>
        <v>0948</v>
      </c>
      <c r="I78" s="2" t="str">
        <f>"0953"</f>
        <v>0953</v>
      </c>
      <c r="J78" s="2" t="str">
        <f>"0958"</f>
        <v>0958</v>
      </c>
      <c r="K78" s="2" t="str">
        <f>"1005"</f>
        <v>1005</v>
      </c>
      <c r="L78" s="2" t="str">
        <f>"1012"</f>
        <v>1012</v>
      </c>
      <c r="M78" s="2" t="str">
        <f>"1019"</f>
        <v>1019</v>
      </c>
      <c r="N78" s="2" t="str">
        <f>"1026"</f>
        <v>1026</v>
      </c>
      <c r="O78" s="2" t="str">
        <f>"1033"</f>
        <v>1033</v>
      </c>
      <c r="R78" s="4" t="s">
        <v>9</v>
      </c>
      <c r="S78" s="2" t="s">
        <v>22</v>
      </c>
      <c r="T78" s="2" t="str">
        <f>"0917"</f>
        <v>0917</v>
      </c>
      <c r="U78" s="2" t="str">
        <f>"0921"</f>
        <v>0921</v>
      </c>
      <c r="V78" s="2" t="str">
        <f>"0925"</f>
        <v>0925</v>
      </c>
      <c r="W78" s="2" t="str">
        <f>"0930"</f>
        <v>0930</v>
      </c>
      <c r="X78" s="2" t="str">
        <f>"0937"</f>
        <v>0937</v>
      </c>
      <c r="Y78" s="2" t="str">
        <f>"0943"</f>
        <v>0943</v>
      </c>
      <c r="Z78" s="2" t="str">
        <f>"0950"</f>
        <v>0950</v>
      </c>
      <c r="AA78" s="2" t="str">
        <f>"0958"</f>
        <v>0958</v>
      </c>
      <c r="AB78" s="2" t="str">
        <f>"1005"</f>
        <v>1005</v>
      </c>
      <c r="AC78" s="2" t="str">
        <f>"1013"</f>
        <v>1013</v>
      </c>
      <c r="AD78" s="2" t="str">
        <f>"1019"</f>
        <v>1019</v>
      </c>
      <c r="AE78" s="2" t="str">
        <f>"1026"</f>
        <v>1026</v>
      </c>
    </row>
    <row r="79" spans="2:31" ht="12.75" customHeight="1" x14ac:dyDescent="0.15">
      <c r="B79" s="3" t="s">
        <v>5</v>
      </c>
      <c r="C79" s="2" t="s">
        <v>22</v>
      </c>
      <c r="D79" s="2" t="str">
        <f>"0934"</f>
        <v>0934</v>
      </c>
      <c r="E79" s="2" t="str">
        <f>"0938"</f>
        <v>0938</v>
      </c>
      <c r="F79" s="2" t="str">
        <f>"0942"</f>
        <v>0942</v>
      </c>
      <c r="G79" s="2" t="str">
        <f>"0946"</f>
        <v>0946</v>
      </c>
      <c r="H79" s="2" t="str">
        <f>"0950"</f>
        <v>0950</v>
      </c>
      <c r="I79" s="2" t="str">
        <f>"0954"</f>
        <v>0954</v>
      </c>
      <c r="J79" s="2" t="str">
        <f>"0959"</f>
        <v>0959</v>
      </c>
      <c r="K79" s="2" t="str">
        <f>"1006"</f>
        <v>1006</v>
      </c>
      <c r="L79" s="2" t="str">
        <f>"1013"</f>
        <v>1013</v>
      </c>
      <c r="M79" s="2" t="str">
        <f>"1020"</f>
        <v>1020</v>
      </c>
      <c r="N79" s="2" t="str">
        <f>"1027"</f>
        <v>1027</v>
      </c>
      <c r="O79" s="2" t="str">
        <f>"1034"</f>
        <v>1034</v>
      </c>
      <c r="R79" s="4" t="s">
        <v>10</v>
      </c>
      <c r="S79" s="2" t="s">
        <v>22</v>
      </c>
      <c r="T79" s="2" t="str">
        <f>"0918"</f>
        <v>0918</v>
      </c>
      <c r="U79" s="2" t="str">
        <f>"0922"</f>
        <v>0922</v>
      </c>
      <c r="V79" s="2" t="str">
        <f>"0927"</f>
        <v>0927</v>
      </c>
      <c r="W79" s="2" t="str">
        <f>"0932"</f>
        <v>0932</v>
      </c>
      <c r="X79" s="2" t="str">
        <f>"0938"</f>
        <v>0938</v>
      </c>
      <c r="Y79" s="2" t="str">
        <f>"0945"</f>
        <v>0945</v>
      </c>
      <c r="Z79" s="2" t="str">
        <f>"0952"</f>
        <v>0952</v>
      </c>
      <c r="AA79" s="2" t="str">
        <f>"0959"</f>
        <v>0959</v>
      </c>
      <c r="AB79" s="2" t="str">
        <f>"1007"</f>
        <v>1007</v>
      </c>
      <c r="AC79" s="2" t="str">
        <f>"1014"</f>
        <v>1014</v>
      </c>
      <c r="AD79" s="2" t="str">
        <f>"1020"</f>
        <v>1020</v>
      </c>
      <c r="AE79" s="2" t="str">
        <f>"1028"</f>
        <v>1028</v>
      </c>
    </row>
    <row r="80" spans="2:31" ht="12.75" customHeight="1" x14ac:dyDescent="0.15">
      <c r="B80" s="3" t="s">
        <v>4</v>
      </c>
      <c r="C80" s="2" t="s">
        <v>22</v>
      </c>
      <c r="D80" s="2" t="str">
        <f>"0935"</f>
        <v>0935</v>
      </c>
      <c r="E80" s="2" t="str">
        <f>"0939"</f>
        <v>0939</v>
      </c>
      <c r="F80" s="2" t="str">
        <f>"0943"</f>
        <v>0943</v>
      </c>
      <c r="G80" s="2" t="str">
        <f>"0947"</f>
        <v>0947</v>
      </c>
      <c r="H80" s="2" t="str">
        <f>"0951"</f>
        <v>0951</v>
      </c>
      <c r="I80" s="2" t="str">
        <f>"0956"</f>
        <v>0956</v>
      </c>
      <c r="J80" s="2" t="str">
        <f>"1001"</f>
        <v>1001</v>
      </c>
      <c r="K80" s="2" t="str">
        <f>"1008"</f>
        <v>1008</v>
      </c>
      <c r="L80" s="2" t="str">
        <f>"1015"</f>
        <v>1015</v>
      </c>
      <c r="M80" s="2" t="str">
        <f>"1022"</f>
        <v>1022</v>
      </c>
      <c r="N80" s="2" t="str">
        <f>"1029"</f>
        <v>1029</v>
      </c>
      <c r="O80" s="2" t="str">
        <f>"1036"</f>
        <v>1036</v>
      </c>
      <c r="R80" s="4" t="s">
        <v>11</v>
      </c>
      <c r="S80" s="2" t="s">
        <v>22</v>
      </c>
      <c r="T80" s="2" t="str">
        <f>"0920"</f>
        <v>0920</v>
      </c>
      <c r="U80" s="2" t="str">
        <f>"0924"</f>
        <v>0924</v>
      </c>
      <c r="V80" s="2" t="str">
        <f>"0929"</f>
        <v>0929</v>
      </c>
      <c r="W80" s="2" t="str">
        <f>"0934"</f>
        <v>0934</v>
      </c>
      <c r="X80" s="2" t="str">
        <f>"0940"</f>
        <v>0940</v>
      </c>
      <c r="Y80" s="2" t="str">
        <f>"0947"</f>
        <v>0947</v>
      </c>
      <c r="Z80" s="2" t="str">
        <f>"0954"</f>
        <v>0954</v>
      </c>
      <c r="AA80" s="2" t="str">
        <f>"1001"</f>
        <v>1001</v>
      </c>
      <c r="AB80" s="2" t="str">
        <f>"1009"</f>
        <v>1009</v>
      </c>
      <c r="AC80" s="2" t="str">
        <f>"1016"</f>
        <v>1016</v>
      </c>
      <c r="AD80" s="2" t="str">
        <f>"1022"</f>
        <v>1022</v>
      </c>
      <c r="AE80" s="2" t="str">
        <f>"1030"</f>
        <v>1030</v>
      </c>
    </row>
    <row r="81" spans="2:31" ht="12.75" customHeight="1" x14ac:dyDescent="0.15">
      <c r="B81" s="3" t="s">
        <v>3</v>
      </c>
      <c r="C81" s="2" t="s">
        <v>22</v>
      </c>
      <c r="D81" s="2" t="str">
        <f>"0937"</f>
        <v>0937</v>
      </c>
      <c r="E81" s="2" t="str">
        <f>"0941"</f>
        <v>0941</v>
      </c>
      <c r="F81" s="2" t="str">
        <f>"0945"</f>
        <v>0945</v>
      </c>
      <c r="G81" s="2" t="str">
        <f>"0949"</f>
        <v>0949</v>
      </c>
      <c r="H81" s="2" t="str">
        <f>"0953"</f>
        <v>0953</v>
      </c>
      <c r="I81" s="2" t="str">
        <f>"0957"</f>
        <v>0957</v>
      </c>
      <c r="J81" s="2" t="str">
        <f>"1002"</f>
        <v>1002</v>
      </c>
      <c r="K81" s="2" t="str">
        <f>"1009"</f>
        <v>1009</v>
      </c>
      <c r="L81" s="2" t="str">
        <f>"1016"</f>
        <v>1016</v>
      </c>
      <c r="M81" s="2" t="str">
        <f>"1023"</f>
        <v>1023</v>
      </c>
      <c r="N81" s="2" t="str">
        <f>"1030"</f>
        <v>1030</v>
      </c>
      <c r="O81" s="2" t="str">
        <f>"1037"</f>
        <v>1037</v>
      </c>
      <c r="R81" s="4" t="s">
        <v>12</v>
      </c>
      <c r="S81" s="2" t="s">
        <v>22</v>
      </c>
      <c r="T81" s="2" t="str">
        <f>"0922"</f>
        <v>0922</v>
      </c>
      <c r="U81" s="2" t="str">
        <f>"0926"</f>
        <v>0926</v>
      </c>
      <c r="V81" s="2" t="str">
        <f>"0930"</f>
        <v>0930</v>
      </c>
      <c r="W81" s="2" t="str">
        <f>"0935"</f>
        <v>0935</v>
      </c>
      <c r="X81" s="2" t="str">
        <f>"0942"</f>
        <v>0942</v>
      </c>
      <c r="Y81" s="2" t="str">
        <f>"0948"</f>
        <v>0948</v>
      </c>
      <c r="Z81" s="2" t="str">
        <f>"0955"</f>
        <v>0955</v>
      </c>
      <c r="AA81" s="2" t="str">
        <f>"1003"</f>
        <v>1003</v>
      </c>
      <c r="AB81" s="2" t="str">
        <f>"1010"</f>
        <v>1010</v>
      </c>
      <c r="AC81" s="2" t="str">
        <f>"1018"</f>
        <v>1018</v>
      </c>
      <c r="AD81" s="2" t="str">
        <f>"1024"</f>
        <v>1024</v>
      </c>
      <c r="AE81" s="2" t="str">
        <f>"1031"</f>
        <v>1031</v>
      </c>
    </row>
    <row r="82" spans="2:31" ht="12.75" customHeight="1" x14ac:dyDescent="0.15">
      <c r="B82" s="3" t="s">
        <v>2</v>
      </c>
      <c r="C82" s="2" t="s">
        <v>22</v>
      </c>
      <c r="D82" s="2" t="str">
        <f>"0939"</f>
        <v>0939</v>
      </c>
      <c r="E82" s="2" t="str">
        <f>"0943"</f>
        <v>0943</v>
      </c>
      <c r="F82" s="2" t="str">
        <f>"0947"</f>
        <v>0947</v>
      </c>
      <c r="G82" s="2" t="str">
        <f>"0951"</f>
        <v>0951</v>
      </c>
      <c r="H82" s="2" t="str">
        <f>"0955"</f>
        <v>0955</v>
      </c>
      <c r="I82" s="2" t="str">
        <f>"1000"</f>
        <v>1000</v>
      </c>
      <c r="J82" s="2" t="str">
        <f>"1005"</f>
        <v>1005</v>
      </c>
      <c r="K82" s="2" t="str">
        <f>"1012"</f>
        <v>1012</v>
      </c>
      <c r="L82" s="2" t="str">
        <f>"1019"</f>
        <v>1019</v>
      </c>
      <c r="M82" s="2" t="str">
        <f>"1026"</f>
        <v>1026</v>
      </c>
      <c r="N82" s="2" t="str">
        <f>"1033"</f>
        <v>1033</v>
      </c>
      <c r="O82" s="2" t="str">
        <f>"1040"</f>
        <v>1040</v>
      </c>
      <c r="R82" s="4" t="s">
        <v>13</v>
      </c>
      <c r="S82" s="2" t="s">
        <v>22</v>
      </c>
      <c r="T82" s="2" t="str">
        <f>"0923"</f>
        <v>0923</v>
      </c>
      <c r="U82" s="2" t="str">
        <f>"0927"</f>
        <v>0927</v>
      </c>
      <c r="V82" s="2" t="str">
        <f>"0932"</f>
        <v>0932</v>
      </c>
      <c r="W82" s="2" t="str">
        <f>"0937"</f>
        <v>0937</v>
      </c>
      <c r="X82" s="2" t="str">
        <f>"0943"</f>
        <v>0943</v>
      </c>
      <c r="Y82" s="2" t="str">
        <f>"0950"</f>
        <v>0950</v>
      </c>
      <c r="Z82" s="2" t="str">
        <f>"0957"</f>
        <v>0957</v>
      </c>
      <c r="AA82" s="2" t="str">
        <f>"1004"</f>
        <v>1004</v>
      </c>
      <c r="AB82" s="2" t="str">
        <f>"1012"</f>
        <v>1012</v>
      </c>
      <c r="AC82" s="2" t="str">
        <f>"1019"</f>
        <v>1019</v>
      </c>
      <c r="AD82" s="2" t="str">
        <f>"1025"</f>
        <v>1025</v>
      </c>
      <c r="AE82" s="2" t="str">
        <f>"1033"</f>
        <v>1033</v>
      </c>
    </row>
    <row r="83" spans="2:31" ht="12.75" customHeight="1" x14ac:dyDescent="0.15">
      <c r="B83" s="3" t="s">
        <v>1</v>
      </c>
      <c r="C83" s="2" t="s">
        <v>22</v>
      </c>
      <c r="D83" s="2" t="str">
        <f>"0941"</f>
        <v>0941</v>
      </c>
      <c r="E83" s="2" t="str">
        <f>"0945"</f>
        <v>0945</v>
      </c>
      <c r="F83" s="2" t="str">
        <f>"0949"</f>
        <v>0949</v>
      </c>
      <c r="G83" s="2" t="str">
        <f>"0953"</f>
        <v>0953</v>
      </c>
      <c r="H83" s="2" t="str">
        <f>"0957"</f>
        <v>0957</v>
      </c>
      <c r="I83" s="2" t="str">
        <f>"1002"</f>
        <v>1002</v>
      </c>
      <c r="J83" s="2" t="str">
        <f>"1007"</f>
        <v>1007</v>
      </c>
      <c r="K83" s="2" t="str">
        <f>"1014"</f>
        <v>1014</v>
      </c>
      <c r="L83" s="2" t="str">
        <f>"1021"</f>
        <v>1021</v>
      </c>
      <c r="M83" s="2" t="str">
        <f>"1028"</f>
        <v>1028</v>
      </c>
      <c r="N83" s="2" t="str">
        <f>"1035"</f>
        <v>1035</v>
      </c>
      <c r="O83" s="2" t="str">
        <f>"1042"</f>
        <v>1042</v>
      </c>
      <c r="R83" s="4" t="s">
        <v>14</v>
      </c>
      <c r="S83" s="2" t="s">
        <v>22</v>
      </c>
      <c r="T83" s="2" t="str">
        <f>"0925"</f>
        <v>0925</v>
      </c>
      <c r="U83" s="2" t="str">
        <f>"0929"</f>
        <v>0929</v>
      </c>
      <c r="V83" s="2" t="str">
        <f>"0934"</f>
        <v>0934</v>
      </c>
      <c r="W83" s="2" t="str">
        <f>"0939"</f>
        <v>0939</v>
      </c>
      <c r="X83" s="2" t="str">
        <f>"0945"</f>
        <v>0945</v>
      </c>
      <c r="Y83" s="2" t="str">
        <f>"0952"</f>
        <v>0952</v>
      </c>
      <c r="Z83" s="2" t="str">
        <f>"0959"</f>
        <v>0959</v>
      </c>
      <c r="AA83" s="2" t="str">
        <f>"1006"</f>
        <v>1006</v>
      </c>
      <c r="AB83" s="2" t="str">
        <f>"1014"</f>
        <v>1014</v>
      </c>
      <c r="AC83" s="2" t="str">
        <f>"1021"</f>
        <v>1021</v>
      </c>
      <c r="AD83" s="2" t="str">
        <f>"1027"</f>
        <v>1027</v>
      </c>
      <c r="AE83" s="2" t="str">
        <f>"1035"</f>
        <v>1035</v>
      </c>
    </row>
    <row r="84" spans="2:31" ht="12.75" customHeight="1" x14ac:dyDescent="0.15">
      <c r="B84" s="3" t="s">
        <v>0</v>
      </c>
      <c r="C84" s="2" t="s">
        <v>18</v>
      </c>
      <c r="D84" s="2" t="str">
        <f>"0944"</f>
        <v>0944</v>
      </c>
      <c r="E84" s="2" t="str">
        <f>"0948"</f>
        <v>0948</v>
      </c>
      <c r="F84" s="2"/>
      <c r="G84" s="2" t="str">
        <f>"0956"</f>
        <v>0956</v>
      </c>
      <c r="H84" s="2"/>
      <c r="I84" s="2" t="str">
        <f>"1005"</f>
        <v>1005</v>
      </c>
      <c r="J84" s="2" t="str">
        <f>"1010"</f>
        <v>1010</v>
      </c>
      <c r="K84" s="2" t="str">
        <f>"1017"</f>
        <v>1017</v>
      </c>
      <c r="L84" s="2" t="str">
        <f>"1024"</f>
        <v>1024</v>
      </c>
      <c r="M84" s="2" t="str">
        <f>"1031"</f>
        <v>1031</v>
      </c>
      <c r="N84" s="2" t="str">
        <f>"1038"</f>
        <v>1038</v>
      </c>
      <c r="O84" s="2" t="str">
        <f>"1045"</f>
        <v>1045</v>
      </c>
      <c r="R84" s="4" t="s">
        <v>15</v>
      </c>
      <c r="S84" s="2" t="s">
        <v>18</v>
      </c>
      <c r="T84" s="2" t="str">
        <f>"0927"</f>
        <v>0927</v>
      </c>
      <c r="U84" s="2" t="str">
        <f>"0931"</f>
        <v>0931</v>
      </c>
      <c r="V84" s="2" t="str">
        <f>"0936"</f>
        <v>0936</v>
      </c>
      <c r="W84" s="2" t="str">
        <f>"0941"</f>
        <v>0941</v>
      </c>
      <c r="X84" s="2" t="str">
        <f>"0947"</f>
        <v>0947</v>
      </c>
      <c r="Y84" s="2" t="str">
        <f>"0954"</f>
        <v>0954</v>
      </c>
      <c r="Z84" s="2" t="str">
        <f>"1001"</f>
        <v>1001</v>
      </c>
      <c r="AA84" s="2" t="str">
        <f>"1008"</f>
        <v>1008</v>
      </c>
      <c r="AB84" s="2" t="str">
        <f>"1016"</f>
        <v>1016</v>
      </c>
      <c r="AC84" s="2" t="str">
        <f>"1023"</f>
        <v>1023</v>
      </c>
      <c r="AD84" s="2" t="str">
        <f>"1029"</f>
        <v>1029</v>
      </c>
      <c r="AE84" s="2" t="str">
        <f>"1037"</f>
        <v>1037</v>
      </c>
    </row>
    <row r="85" spans="2:31" ht="12.75" customHeight="1" x14ac:dyDescent="0.15">
      <c r="B85" s="10" t="s">
        <v>20</v>
      </c>
      <c r="C85" s="10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R85" s="10" t="s">
        <v>20</v>
      </c>
      <c r="S85" s="10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7" spans="2:31" ht="12.75" customHeight="1" x14ac:dyDescent="0.15">
      <c r="B87" s="10" t="s">
        <v>16</v>
      </c>
      <c r="C87" s="10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R87" s="10" t="s">
        <v>16</v>
      </c>
      <c r="S87" s="10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2:31" ht="12.75" customHeight="1" x14ac:dyDescent="0.15">
      <c r="B88" s="10" t="s">
        <v>19</v>
      </c>
      <c r="C88" s="10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R88" s="10" t="s">
        <v>19</v>
      </c>
      <c r="S88" s="10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2:31" ht="12.75" customHeight="1" x14ac:dyDescent="0.15">
      <c r="B89" s="3" t="s">
        <v>15</v>
      </c>
      <c r="C89" s="2" t="s">
        <v>17</v>
      </c>
      <c r="D89" s="2" t="str">
        <f>"1024"</f>
        <v>1024</v>
      </c>
      <c r="E89" s="2" t="str">
        <f>"1031"</f>
        <v>1031</v>
      </c>
      <c r="F89" s="2" t="str">
        <f>"1038"</f>
        <v>1038</v>
      </c>
      <c r="G89" s="2" t="str">
        <f>"1045"</f>
        <v>1045</v>
      </c>
      <c r="H89" s="2" t="str">
        <f>"1052"</f>
        <v>1052</v>
      </c>
      <c r="I89" s="2" t="str">
        <f>"1059"</f>
        <v>1059</v>
      </c>
      <c r="J89" s="2" t="str">
        <f>"1106"</f>
        <v>1106</v>
      </c>
      <c r="K89" s="2" t="str">
        <f>"1113"</f>
        <v>1113</v>
      </c>
      <c r="L89" s="2" t="str">
        <f>"1120"</f>
        <v>1120</v>
      </c>
      <c r="M89" s="2" t="str">
        <f>"1127"</f>
        <v>1127</v>
      </c>
      <c r="N89" s="2" t="str">
        <f>"1134"</f>
        <v>1134</v>
      </c>
      <c r="O89" s="2" t="str">
        <f>"1141"</f>
        <v>1141</v>
      </c>
      <c r="R89" s="3" t="s">
        <v>0</v>
      </c>
      <c r="S89" s="2" t="s">
        <v>17</v>
      </c>
      <c r="T89" s="2" t="str">
        <f>"1017"</f>
        <v>1017</v>
      </c>
      <c r="U89" s="2" t="str">
        <f>"1024"</f>
        <v>1024</v>
      </c>
      <c r="V89" s="2" t="str">
        <f>"1031"</f>
        <v>1031</v>
      </c>
      <c r="W89" s="2" t="str">
        <f>"1038"</f>
        <v>1038</v>
      </c>
      <c r="X89" s="2" t="str">
        <f>"1045"</f>
        <v>1045</v>
      </c>
      <c r="Y89" s="2" t="str">
        <f>"1052"</f>
        <v>1052</v>
      </c>
      <c r="Z89" s="2" t="str">
        <f>"1059"</f>
        <v>1059</v>
      </c>
      <c r="AA89" s="2" t="str">
        <f>"1106"</f>
        <v>1106</v>
      </c>
      <c r="AB89" s="2" t="str">
        <f>"1113"</f>
        <v>1113</v>
      </c>
      <c r="AC89" s="2" t="str">
        <f>"1120"</f>
        <v>1120</v>
      </c>
      <c r="AD89" s="2" t="str">
        <f>"1127"</f>
        <v>1127</v>
      </c>
      <c r="AE89" s="2" t="str">
        <f>"1134"</f>
        <v>1134</v>
      </c>
    </row>
    <row r="90" spans="2:31" ht="12.75" customHeight="1" x14ac:dyDescent="0.15">
      <c r="B90" s="3" t="s">
        <v>14</v>
      </c>
      <c r="C90" s="2" t="s">
        <v>22</v>
      </c>
      <c r="D90" s="2" t="str">
        <f>"1026"</f>
        <v>1026</v>
      </c>
      <c r="E90" s="2" t="str">
        <f>"1033"</f>
        <v>1033</v>
      </c>
      <c r="F90" s="2" t="str">
        <f>"1040"</f>
        <v>1040</v>
      </c>
      <c r="G90" s="2" t="str">
        <f>"1047"</f>
        <v>1047</v>
      </c>
      <c r="H90" s="2" t="str">
        <f>"1054"</f>
        <v>1054</v>
      </c>
      <c r="I90" s="2" t="str">
        <f>"1101"</f>
        <v>1101</v>
      </c>
      <c r="J90" s="2" t="str">
        <f>"1108"</f>
        <v>1108</v>
      </c>
      <c r="K90" s="2" t="str">
        <f>"1115"</f>
        <v>1115</v>
      </c>
      <c r="L90" s="2" t="str">
        <f>"1122"</f>
        <v>1122</v>
      </c>
      <c r="M90" s="2" t="str">
        <f>"1129"</f>
        <v>1129</v>
      </c>
      <c r="N90" s="2" t="str">
        <f>"1136"</f>
        <v>1136</v>
      </c>
      <c r="O90" s="2" t="str">
        <f>"1143"</f>
        <v>1143</v>
      </c>
      <c r="R90" s="4" t="s">
        <v>1</v>
      </c>
      <c r="S90" s="2" t="s">
        <v>22</v>
      </c>
      <c r="T90" s="2" t="str">
        <f>"1020"</f>
        <v>1020</v>
      </c>
      <c r="U90" s="2" t="str">
        <f>"1027"</f>
        <v>1027</v>
      </c>
      <c r="V90" s="2" t="str">
        <f>"1034"</f>
        <v>1034</v>
      </c>
      <c r="W90" s="2" t="str">
        <f>"1041"</f>
        <v>1041</v>
      </c>
      <c r="X90" s="2" t="str">
        <f>"1048"</f>
        <v>1048</v>
      </c>
      <c r="Y90" s="2" t="str">
        <f>"1055"</f>
        <v>1055</v>
      </c>
      <c r="Z90" s="2" t="str">
        <f>"1102"</f>
        <v>1102</v>
      </c>
      <c r="AA90" s="2" t="str">
        <f>"1109"</f>
        <v>1109</v>
      </c>
      <c r="AB90" s="2" t="str">
        <f>"1116"</f>
        <v>1116</v>
      </c>
      <c r="AC90" s="2" t="str">
        <f>"1123"</f>
        <v>1123</v>
      </c>
      <c r="AD90" s="2" t="str">
        <f>"1130"</f>
        <v>1130</v>
      </c>
      <c r="AE90" s="2" t="str">
        <f>"1137"</f>
        <v>1137</v>
      </c>
    </row>
    <row r="91" spans="2:31" ht="12.75" customHeight="1" x14ac:dyDescent="0.15">
      <c r="B91" s="3" t="s">
        <v>13</v>
      </c>
      <c r="C91" s="2" t="s">
        <v>22</v>
      </c>
      <c r="D91" s="2" t="str">
        <f>"1028"</f>
        <v>1028</v>
      </c>
      <c r="E91" s="2" t="str">
        <f>"1035"</f>
        <v>1035</v>
      </c>
      <c r="F91" s="2" t="str">
        <f>"1042"</f>
        <v>1042</v>
      </c>
      <c r="G91" s="2" t="str">
        <f>"1049"</f>
        <v>1049</v>
      </c>
      <c r="H91" s="2" t="str">
        <f>"1056"</f>
        <v>1056</v>
      </c>
      <c r="I91" s="2" t="str">
        <f>"1103"</f>
        <v>1103</v>
      </c>
      <c r="J91" s="2" t="str">
        <f>"1110"</f>
        <v>1110</v>
      </c>
      <c r="K91" s="2" t="str">
        <f>"1117"</f>
        <v>1117</v>
      </c>
      <c r="L91" s="2" t="str">
        <f>"1124"</f>
        <v>1124</v>
      </c>
      <c r="M91" s="2" t="str">
        <f>"1131"</f>
        <v>1131</v>
      </c>
      <c r="N91" s="2" t="str">
        <f>"1138"</f>
        <v>1138</v>
      </c>
      <c r="O91" s="2" t="str">
        <f>"1145"</f>
        <v>1145</v>
      </c>
      <c r="R91" s="4" t="s">
        <v>2</v>
      </c>
      <c r="S91" s="2" t="s">
        <v>22</v>
      </c>
      <c r="T91" s="2" t="str">
        <f>"1022"</f>
        <v>1022</v>
      </c>
      <c r="U91" s="2" t="str">
        <f>"1029"</f>
        <v>1029</v>
      </c>
      <c r="V91" s="2" t="str">
        <f>"1036"</f>
        <v>1036</v>
      </c>
      <c r="W91" s="2" t="str">
        <f>"1043"</f>
        <v>1043</v>
      </c>
      <c r="X91" s="2" t="str">
        <f>"1050"</f>
        <v>1050</v>
      </c>
      <c r="Y91" s="2" t="str">
        <f>"1057"</f>
        <v>1057</v>
      </c>
      <c r="Z91" s="2" t="str">
        <f>"1104"</f>
        <v>1104</v>
      </c>
      <c r="AA91" s="2" t="str">
        <f>"1111"</f>
        <v>1111</v>
      </c>
      <c r="AB91" s="2" t="str">
        <f>"1118"</f>
        <v>1118</v>
      </c>
      <c r="AC91" s="2" t="str">
        <f>"1125"</f>
        <v>1125</v>
      </c>
      <c r="AD91" s="2" t="str">
        <f>"1132"</f>
        <v>1132</v>
      </c>
      <c r="AE91" s="2" t="str">
        <f>"1139"</f>
        <v>1139</v>
      </c>
    </row>
    <row r="92" spans="2:31" ht="12.75" customHeight="1" x14ac:dyDescent="0.15">
      <c r="B92" s="3" t="s">
        <v>12</v>
      </c>
      <c r="C92" s="2" t="s">
        <v>22</v>
      </c>
      <c r="D92" s="2" t="str">
        <f>"1030"</f>
        <v>1030</v>
      </c>
      <c r="E92" s="2" t="str">
        <f>"1037"</f>
        <v>1037</v>
      </c>
      <c r="F92" s="2" t="str">
        <f>"1044"</f>
        <v>1044</v>
      </c>
      <c r="G92" s="2" t="str">
        <f>"1051"</f>
        <v>1051</v>
      </c>
      <c r="H92" s="2" t="str">
        <f>"1058"</f>
        <v>1058</v>
      </c>
      <c r="I92" s="2" t="str">
        <f>"1105"</f>
        <v>1105</v>
      </c>
      <c r="J92" s="2" t="str">
        <f>"1112"</f>
        <v>1112</v>
      </c>
      <c r="K92" s="2" t="str">
        <f>"1119"</f>
        <v>1119</v>
      </c>
      <c r="L92" s="2" t="str">
        <f>"1126"</f>
        <v>1126</v>
      </c>
      <c r="M92" s="2" t="str">
        <f>"1133"</f>
        <v>1133</v>
      </c>
      <c r="N92" s="2" t="str">
        <f>"1140"</f>
        <v>1140</v>
      </c>
      <c r="O92" s="2" t="str">
        <f>"1147"</f>
        <v>1147</v>
      </c>
      <c r="R92" s="4" t="s">
        <v>3</v>
      </c>
      <c r="S92" s="2" t="s">
        <v>22</v>
      </c>
      <c r="T92" s="2" t="str">
        <f>"1024"</f>
        <v>1024</v>
      </c>
      <c r="U92" s="2" t="str">
        <f>"1031"</f>
        <v>1031</v>
      </c>
      <c r="V92" s="2" t="str">
        <f>"1038"</f>
        <v>1038</v>
      </c>
      <c r="W92" s="2" t="str">
        <f>"1045"</f>
        <v>1045</v>
      </c>
      <c r="X92" s="2" t="str">
        <f>"1052"</f>
        <v>1052</v>
      </c>
      <c r="Y92" s="2" t="str">
        <f>"1059"</f>
        <v>1059</v>
      </c>
      <c r="Z92" s="2" t="str">
        <f>"1106"</f>
        <v>1106</v>
      </c>
      <c r="AA92" s="2" t="str">
        <f>"1113"</f>
        <v>1113</v>
      </c>
      <c r="AB92" s="2" t="str">
        <f>"1120"</f>
        <v>1120</v>
      </c>
      <c r="AC92" s="2" t="str">
        <f>"1127"</f>
        <v>1127</v>
      </c>
      <c r="AD92" s="2" t="str">
        <f>"1134"</f>
        <v>1134</v>
      </c>
      <c r="AE92" s="2" t="str">
        <f>"1141"</f>
        <v>1141</v>
      </c>
    </row>
    <row r="93" spans="2:31" ht="12.75" customHeight="1" x14ac:dyDescent="0.15">
      <c r="B93" s="3" t="s">
        <v>11</v>
      </c>
      <c r="C93" s="2" t="s">
        <v>22</v>
      </c>
      <c r="D93" s="2" t="str">
        <f>"1031"</f>
        <v>1031</v>
      </c>
      <c r="E93" s="2" t="str">
        <f>"1038"</f>
        <v>1038</v>
      </c>
      <c r="F93" s="2" t="str">
        <f>"1045"</f>
        <v>1045</v>
      </c>
      <c r="G93" s="2" t="str">
        <f>"1052"</f>
        <v>1052</v>
      </c>
      <c r="H93" s="2" t="str">
        <f>"1059"</f>
        <v>1059</v>
      </c>
      <c r="I93" s="2" t="str">
        <f>"1106"</f>
        <v>1106</v>
      </c>
      <c r="J93" s="2" t="str">
        <f>"1113"</f>
        <v>1113</v>
      </c>
      <c r="K93" s="2" t="str">
        <f>"1120"</f>
        <v>1120</v>
      </c>
      <c r="L93" s="2" t="str">
        <f>"1127"</f>
        <v>1127</v>
      </c>
      <c r="M93" s="2" t="str">
        <f>"1134"</f>
        <v>1134</v>
      </c>
      <c r="N93" s="2" t="str">
        <f>"1141"</f>
        <v>1141</v>
      </c>
      <c r="O93" s="2" t="str">
        <f>"1148"</f>
        <v>1148</v>
      </c>
      <c r="R93" s="4" t="s">
        <v>4</v>
      </c>
      <c r="S93" s="2" t="s">
        <v>22</v>
      </c>
      <c r="T93" s="2" t="str">
        <f>"1026"</f>
        <v>1026</v>
      </c>
      <c r="U93" s="2" t="str">
        <f>"1033"</f>
        <v>1033</v>
      </c>
      <c r="V93" s="2" t="str">
        <f>"1040"</f>
        <v>1040</v>
      </c>
      <c r="W93" s="2" t="str">
        <f>"1047"</f>
        <v>1047</v>
      </c>
      <c r="X93" s="2" t="str">
        <f>"1054"</f>
        <v>1054</v>
      </c>
      <c r="Y93" s="2" t="str">
        <f>"1101"</f>
        <v>1101</v>
      </c>
      <c r="Z93" s="2" t="str">
        <f>"1108"</f>
        <v>1108</v>
      </c>
      <c r="AA93" s="2" t="str">
        <f>"1115"</f>
        <v>1115</v>
      </c>
      <c r="AB93" s="2" t="str">
        <f>"1122"</f>
        <v>1122</v>
      </c>
      <c r="AC93" s="2" t="str">
        <f>"1129"</f>
        <v>1129</v>
      </c>
      <c r="AD93" s="2" t="str">
        <f>"1136"</f>
        <v>1136</v>
      </c>
      <c r="AE93" s="2" t="str">
        <f>"1143"</f>
        <v>1143</v>
      </c>
    </row>
    <row r="94" spans="2:31" ht="12.75" customHeight="1" x14ac:dyDescent="0.15">
      <c r="B94" s="3" t="s">
        <v>10</v>
      </c>
      <c r="C94" s="2" t="s">
        <v>22</v>
      </c>
      <c r="D94" s="2" t="str">
        <f>"1034"</f>
        <v>1034</v>
      </c>
      <c r="E94" s="2" t="str">
        <f>"1041"</f>
        <v>1041</v>
      </c>
      <c r="F94" s="2" t="str">
        <f>"1048"</f>
        <v>1048</v>
      </c>
      <c r="G94" s="2" t="str">
        <f>"1055"</f>
        <v>1055</v>
      </c>
      <c r="H94" s="2" t="str">
        <f>"1102"</f>
        <v>1102</v>
      </c>
      <c r="I94" s="2" t="str">
        <f>"1109"</f>
        <v>1109</v>
      </c>
      <c r="J94" s="2" t="str">
        <f>"1116"</f>
        <v>1116</v>
      </c>
      <c r="K94" s="2" t="str">
        <f>"1123"</f>
        <v>1123</v>
      </c>
      <c r="L94" s="2" t="str">
        <f>"1130"</f>
        <v>1130</v>
      </c>
      <c r="M94" s="2" t="str">
        <f>"1137"</f>
        <v>1137</v>
      </c>
      <c r="N94" s="2" t="str">
        <f>"1144"</f>
        <v>1144</v>
      </c>
      <c r="O94" s="2" t="str">
        <f>"1151"</f>
        <v>1151</v>
      </c>
      <c r="R94" s="4" t="s">
        <v>5</v>
      </c>
      <c r="S94" s="2" t="s">
        <v>22</v>
      </c>
      <c r="T94" s="2" t="str">
        <f>"1027"</f>
        <v>1027</v>
      </c>
      <c r="U94" s="2" t="str">
        <f>"1034"</f>
        <v>1034</v>
      </c>
      <c r="V94" s="2" t="str">
        <f>"1041"</f>
        <v>1041</v>
      </c>
      <c r="W94" s="2" t="str">
        <f>"1048"</f>
        <v>1048</v>
      </c>
      <c r="X94" s="2" t="str">
        <f>"1055"</f>
        <v>1055</v>
      </c>
      <c r="Y94" s="2" t="str">
        <f>"1102"</f>
        <v>1102</v>
      </c>
      <c r="Z94" s="2" t="str">
        <f>"1109"</f>
        <v>1109</v>
      </c>
      <c r="AA94" s="2" t="str">
        <f>"1116"</f>
        <v>1116</v>
      </c>
      <c r="AB94" s="2" t="str">
        <f>"1123"</f>
        <v>1123</v>
      </c>
      <c r="AC94" s="2" t="str">
        <f>"1130"</f>
        <v>1130</v>
      </c>
      <c r="AD94" s="2" t="str">
        <f>"1137"</f>
        <v>1137</v>
      </c>
      <c r="AE94" s="2" t="str">
        <f>"1144"</f>
        <v>1144</v>
      </c>
    </row>
    <row r="95" spans="2:31" ht="12.75" customHeight="1" x14ac:dyDescent="0.15">
      <c r="B95" s="3" t="s">
        <v>9</v>
      </c>
      <c r="C95" s="2" t="s">
        <v>22</v>
      </c>
      <c r="D95" s="2" t="str">
        <f>"1035"</f>
        <v>1035</v>
      </c>
      <c r="E95" s="2" t="str">
        <f>"1042"</f>
        <v>1042</v>
      </c>
      <c r="F95" s="2" t="str">
        <f>"1049"</f>
        <v>1049</v>
      </c>
      <c r="G95" s="2" t="str">
        <f>"1056"</f>
        <v>1056</v>
      </c>
      <c r="H95" s="2" t="str">
        <f>"1103"</f>
        <v>1103</v>
      </c>
      <c r="I95" s="2" t="str">
        <f>"1110"</f>
        <v>1110</v>
      </c>
      <c r="J95" s="2" t="str">
        <f>"1117"</f>
        <v>1117</v>
      </c>
      <c r="K95" s="2" t="str">
        <f>"1124"</f>
        <v>1124</v>
      </c>
      <c r="L95" s="2" t="str">
        <f>"1131"</f>
        <v>1131</v>
      </c>
      <c r="M95" s="2" t="str">
        <f>"1138"</f>
        <v>1138</v>
      </c>
      <c r="N95" s="2" t="str">
        <f>"1145"</f>
        <v>1145</v>
      </c>
      <c r="O95" s="2" t="str">
        <f>"1152"</f>
        <v>1152</v>
      </c>
      <c r="R95" s="4" t="s">
        <v>6</v>
      </c>
      <c r="S95" s="2" t="s">
        <v>22</v>
      </c>
      <c r="T95" s="2" t="str">
        <f>"1029"</f>
        <v>1029</v>
      </c>
      <c r="U95" s="2" t="str">
        <f>"1036"</f>
        <v>1036</v>
      </c>
      <c r="V95" s="2" t="str">
        <f>"1043"</f>
        <v>1043</v>
      </c>
      <c r="W95" s="2" t="str">
        <f>"1050"</f>
        <v>1050</v>
      </c>
      <c r="X95" s="2" t="str">
        <f>"1057"</f>
        <v>1057</v>
      </c>
      <c r="Y95" s="2" t="str">
        <f>"1104"</f>
        <v>1104</v>
      </c>
      <c r="Z95" s="2" t="str">
        <f>"1111"</f>
        <v>1111</v>
      </c>
      <c r="AA95" s="2" t="str">
        <f>"1118"</f>
        <v>1118</v>
      </c>
      <c r="AB95" s="2" t="str">
        <f>"1125"</f>
        <v>1125</v>
      </c>
      <c r="AC95" s="2" t="str">
        <f>"1132"</f>
        <v>1132</v>
      </c>
      <c r="AD95" s="2" t="str">
        <f>"1139"</f>
        <v>1139</v>
      </c>
      <c r="AE95" s="2" t="str">
        <f>"1146"</f>
        <v>1146</v>
      </c>
    </row>
    <row r="96" spans="2:31" ht="12.75" customHeight="1" x14ac:dyDescent="0.15">
      <c r="B96" s="3" t="s">
        <v>8</v>
      </c>
      <c r="C96" s="2" t="s">
        <v>22</v>
      </c>
      <c r="D96" s="2" t="str">
        <f>"1037"</f>
        <v>1037</v>
      </c>
      <c r="E96" s="2" t="str">
        <f>"1044"</f>
        <v>1044</v>
      </c>
      <c r="F96" s="2" t="str">
        <f>"1051"</f>
        <v>1051</v>
      </c>
      <c r="G96" s="2" t="str">
        <f>"1058"</f>
        <v>1058</v>
      </c>
      <c r="H96" s="2" t="str">
        <f>"1105"</f>
        <v>1105</v>
      </c>
      <c r="I96" s="2" t="str">
        <f>"1112"</f>
        <v>1112</v>
      </c>
      <c r="J96" s="2" t="str">
        <f>"1119"</f>
        <v>1119</v>
      </c>
      <c r="K96" s="2" t="str">
        <f>"1126"</f>
        <v>1126</v>
      </c>
      <c r="L96" s="2" t="str">
        <f>"1133"</f>
        <v>1133</v>
      </c>
      <c r="M96" s="2" t="str">
        <f>"1140"</f>
        <v>1140</v>
      </c>
      <c r="N96" s="2" t="str">
        <f>"1147"</f>
        <v>1147</v>
      </c>
      <c r="O96" s="2" t="str">
        <f>"1154"</f>
        <v>1154</v>
      </c>
      <c r="R96" s="4" t="s">
        <v>7</v>
      </c>
      <c r="S96" s="2" t="s">
        <v>22</v>
      </c>
      <c r="T96" s="2" t="str">
        <f>"1030"</f>
        <v>1030</v>
      </c>
      <c r="U96" s="2" t="str">
        <f>"1037"</f>
        <v>1037</v>
      </c>
      <c r="V96" s="2" t="str">
        <f>"1044"</f>
        <v>1044</v>
      </c>
      <c r="W96" s="2" t="str">
        <f>"1051"</f>
        <v>1051</v>
      </c>
      <c r="X96" s="2" t="str">
        <f>"1058"</f>
        <v>1058</v>
      </c>
      <c r="Y96" s="2" t="str">
        <f>"1105"</f>
        <v>1105</v>
      </c>
      <c r="Z96" s="2" t="str">
        <f>"1112"</f>
        <v>1112</v>
      </c>
      <c r="AA96" s="2" t="str">
        <f>"1119"</f>
        <v>1119</v>
      </c>
      <c r="AB96" s="2" t="str">
        <f>"1126"</f>
        <v>1126</v>
      </c>
      <c r="AC96" s="2" t="str">
        <f>"1133"</f>
        <v>1133</v>
      </c>
      <c r="AD96" s="2" t="str">
        <f>"1140"</f>
        <v>1140</v>
      </c>
      <c r="AE96" s="2" t="str">
        <f>"1147"</f>
        <v>1147</v>
      </c>
    </row>
    <row r="97" spans="2:31" ht="12.75" customHeight="1" x14ac:dyDescent="0.15">
      <c r="B97" s="3" t="s">
        <v>7</v>
      </c>
      <c r="C97" s="2" t="s">
        <v>22</v>
      </c>
      <c r="D97" s="2" t="str">
        <f>"1038"</f>
        <v>1038</v>
      </c>
      <c r="E97" s="2" t="str">
        <f>"1045"</f>
        <v>1045</v>
      </c>
      <c r="F97" s="2" t="str">
        <f>"1052"</f>
        <v>1052</v>
      </c>
      <c r="G97" s="2" t="str">
        <f>"1059"</f>
        <v>1059</v>
      </c>
      <c r="H97" s="2" t="str">
        <f>"1106"</f>
        <v>1106</v>
      </c>
      <c r="I97" s="2" t="str">
        <f>"1113"</f>
        <v>1113</v>
      </c>
      <c r="J97" s="2" t="str">
        <f>"1120"</f>
        <v>1120</v>
      </c>
      <c r="K97" s="2" t="str">
        <f>"1127"</f>
        <v>1127</v>
      </c>
      <c r="L97" s="2" t="str">
        <f>"1134"</f>
        <v>1134</v>
      </c>
      <c r="M97" s="2" t="str">
        <f>"1141"</f>
        <v>1141</v>
      </c>
      <c r="N97" s="2" t="str">
        <f>"1148"</f>
        <v>1148</v>
      </c>
      <c r="O97" s="2" t="str">
        <f>"1155"</f>
        <v>1155</v>
      </c>
      <c r="R97" s="4" t="s">
        <v>8</v>
      </c>
      <c r="S97" s="2" t="s">
        <v>22</v>
      </c>
      <c r="T97" s="2" t="str">
        <f>"1032"</f>
        <v>1032</v>
      </c>
      <c r="U97" s="2" t="str">
        <f>"1039"</f>
        <v>1039</v>
      </c>
      <c r="V97" s="2" t="str">
        <f>"1046"</f>
        <v>1046</v>
      </c>
      <c r="W97" s="2" t="str">
        <f>"1053"</f>
        <v>1053</v>
      </c>
      <c r="X97" s="2" t="str">
        <f>"1100"</f>
        <v>1100</v>
      </c>
      <c r="Y97" s="2" t="str">
        <f>"1107"</f>
        <v>1107</v>
      </c>
      <c r="Z97" s="2" t="str">
        <f>"1114"</f>
        <v>1114</v>
      </c>
      <c r="AA97" s="2" t="str">
        <f>"1121"</f>
        <v>1121</v>
      </c>
      <c r="AB97" s="2" t="str">
        <f>"1128"</f>
        <v>1128</v>
      </c>
      <c r="AC97" s="2" t="str">
        <f>"1135"</f>
        <v>1135</v>
      </c>
      <c r="AD97" s="2" t="str">
        <f>"1142"</f>
        <v>1142</v>
      </c>
      <c r="AE97" s="2" t="str">
        <f>"1149"</f>
        <v>1149</v>
      </c>
    </row>
    <row r="98" spans="2:31" ht="12.75" customHeight="1" x14ac:dyDescent="0.15">
      <c r="B98" s="3" t="s">
        <v>6</v>
      </c>
      <c r="C98" s="2" t="s">
        <v>22</v>
      </c>
      <c r="D98" s="2" t="str">
        <f>"1040"</f>
        <v>1040</v>
      </c>
      <c r="E98" s="2" t="str">
        <f>"1047"</f>
        <v>1047</v>
      </c>
      <c r="F98" s="2" t="str">
        <f>"1054"</f>
        <v>1054</v>
      </c>
      <c r="G98" s="2" t="str">
        <f>"1101"</f>
        <v>1101</v>
      </c>
      <c r="H98" s="2" t="str">
        <f>"1108"</f>
        <v>1108</v>
      </c>
      <c r="I98" s="2" t="str">
        <f>"1115"</f>
        <v>1115</v>
      </c>
      <c r="J98" s="2" t="str">
        <f>"1122"</f>
        <v>1122</v>
      </c>
      <c r="K98" s="2" t="str">
        <f>"1129"</f>
        <v>1129</v>
      </c>
      <c r="L98" s="2" t="str">
        <f>"1136"</f>
        <v>1136</v>
      </c>
      <c r="M98" s="2" t="str">
        <f>"1143"</f>
        <v>1143</v>
      </c>
      <c r="N98" s="2" t="str">
        <f>"1150"</f>
        <v>1150</v>
      </c>
      <c r="O98" s="2" t="str">
        <f>"1157"</f>
        <v>1157</v>
      </c>
      <c r="R98" s="4" t="s">
        <v>9</v>
      </c>
      <c r="S98" s="2" t="s">
        <v>22</v>
      </c>
      <c r="T98" s="2" t="str">
        <f>"1034"</f>
        <v>1034</v>
      </c>
      <c r="U98" s="2" t="str">
        <f>"1041"</f>
        <v>1041</v>
      </c>
      <c r="V98" s="2" t="str">
        <f>"1048"</f>
        <v>1048</v>
      </c>
      <c r="W98" s="2" t="str">
        <f>"1055"</f>
        <v>1055</v>
      </c>
      <c r="X98" s="2" t="str">
        <f>"1102"</f>
        <v>1102</v>
      </c>
      <c r="Y98" s="2" t="str">
        <f>"1109"</f>
        <v>1109</v>
      </c>
      <c r="Z98" s="2" t="str">
        <f>"1116"</f>
        <v>1116</v>
      </c>
      <c r="AA98" s="2" t="str">
        <f>"1123"</f>
        <v>1123</v>
      </c>
      <c r="AB98" s="2" t="str">
        <f>"1130"</f>
        <v>1130</v>
      </c>
      <c r="AC98" s="2" t="str">
        <f>"1137"</f>
        <v>1137</v>
      </c>
      <c r="AD98" s="2" t="str">
        <f>"1144"</f>
        <v>1144</v>
      </c>
      <c r="AE98" s="2" t="str">
        <f>"1151"</f>
        <v>1151</v>
      </c>
    </row>
    <row r="99" spans="2:31" ht="12.75" customHeight="1" x14ac:dyDescent="0.15">
      <c r="B99" s="3" t="s">
        <v>5</v>
      </c>
      <c r="C99" s="2" t="s">
        <v>22</v>
      </c>
      <c r="D99" s="2" t="str">
        <f>"1041"</f>
        <v>1041</v>
      </c>
      <c r="E99" s="2" t="str">
        <f>"1048"</f>
        <v>1048</v>
      </c>
      <c r="F99" s="2" t="str">
        <f>"1055"</f>
        <v>1055</v>
      </c>
      <c r="G99" s="2" t="str">
        <f>"1102"</f>
        <v>1102</v>
      </c>
      <c r="H99" s="2" t="str">
        <f>"1109"</f>
        <v>1109</v>
      </c>
      <c r="I99" s="2" t="str">
        <f>"1116"</f>
        <v>1116</v>
      </c>
      <c r="J99" s="2" t="str">
        <f>"1123"</f>
        <v>1123</v>
      </c>
      <c r="K99" s="2" t="str">
        <f>"1130"</f>
        <v>1130</v>
      </c>
      <c r="L99" s="2" t="str">
        <f>"1137"</f>
        <v>1137</v>
      </c>
      <c r="M99" s="2" t="str">
        <f>"1144"</f>
        <v>1144</v>
      </c>
      <c r="N99" s="2" t="str">
        <f>"1151"</f>
        <v>1151</v>
      </c>
      <c r="O99" s="2" t="str">
        <f>"1158"</f>
        <v>1158</v>
      </c>
      <c r="R99" s="4" t="s">
        <v>10</v>
      </c>
      <c r="S99" s="2" t="s">
        <v>22</v>
      </c>
      <c r="T99" s="2" t="str">
        <f>"1035"</f>
        <v>1035</v>
      </c>
      <c r="U99" s="2" t="str">
        <f>"1042"</f>
        <v>1042</v>
      </c>
      <c r="V99" s="2" t="str">
        <f>"1049"</f>
        <v>1049</v>
      </c>
      <c r="W99" s="2" t="str">
        <f>"1056"</f>
        <v>1056</v>
      </c>
      <c r="X99" s="2" t="str">
        <f>"1103"</f>
        <v>1103</v>
      </c>
      <c r="Y99" s="2" t="str">
        <f>"1110"</f>
        <v>1110</v>
      </c>
      <c r="Z99" s="2" t="str">
        <f>"1117"</f>
        <v>1117</v>
      </c>
      <c r="AA99" s="2" t="str">
        <f>"1124"</f>
        <v>1124</v>
      </c>
      <c r="AB99" s="2" t="str">
        <f>"1131"</f>
        <v>1131</v>
      </c>
      <c r="AC99" s="2" t="str">
        <f>"1138"</f>
        <v>1138</v>
      </c>
      <c r="AD99" s="2" t="str">
        <f>"1145"</f>
        <v>1145</v>
      </c>
      <c r="AE99" s="2" t="str">
        <f>"1152"</f>
        <v>1152</v>
      </c>
    </row>
    <row r="100" spans="2:31" ht="12.75" customHeight="1" x14ac:dyDescent="0.15">
      <c r="B100" s="3" t="s">
        <v>4</v>
      </c>
      <c r="C100" s="2" t="s">
        <v>22</v>
      </c>
      <c r="D100" s="2" t="str">
        <f>"1043"</f>
        <v>1043</v>
      </c>
      <c r="E100" s="2" t="str">
        <f>"1050"</f>
        <v>1050</v>
      </c>
      <c r="F100" s="2" t="str">
        <f>"1057"</f>
        <v>1057</v>
      </c>
      <c r="G100" s="2" t="str">
        <f>"1104"</f>
        <v>1104</v>
      </c>
      <c r="H100" s="2" t="str">
        <f>"1111"</f>
        <v>1111</v>
      </c>
      <c r="I100" s="2" t="str">
        <f>"1118"</f>
        <v>1118</v>
      </c>
      <c r="J100" s="2" t="str">
        <f>"1125"</f>
        <v>1125</v>
      </c>
      <c r="K100" s="2" t="str">
        <f>"1132"</f>
        <v>1132</v>
      </c>
      <c r="L100" s="2" t="str">
        <f>"1139"</f>
        <v>1139</v>
      </c>
      <c r="M100" s="2" t="str">
        <f>"1146"</f>
        <v>1146</v>
      </c>
      <c r="N100" s="2" t="str">
        <f>"1153"</f>
        <v>1153</v>
      </c>
      <c r="O100" s="2" t="str">
        <f>"1200"</f>
        <v>1200</v>
      </c>
      <c r="R100" s="4" t="s">
        <v>11</v>
      </c>
      <c r="S100" s="2" t="s">
        <v>22</v>
      </c>
      <c r="T100" s="2" t="str">
        <f>"1037"</f>
        <v>1037</v>
      </c>
      <c r="U100" s="2" t="str">
        <f>"1044"</f>
        <v>1044</v>
      </c>
      <c r="V100" s="2" t="str">
        <f>"1051"</f>
        <v>1051</v>
      </c>
      <c r="W100" s="2" t="str">
        <f>"1058"</f>
        <v>1058</v>
      </c>
      <c r="X100" s="2" t="str">
        <f>"1105"</f>
        <v>1105</v>
      </c>
      <c r="Y100" s="2" t="str">
        <f>"1112"</f>
        <v>1112</v>
      </c>
      <c r="Z100" s="2" t="str">
        <f>"1119"</f>
        <v>1119</v>
      </c>
      <c r="AA100" s="2" t="str">
        <f>"1126"</f>
        <v>1126</v>
      </c>
      <c r="AB100" s="2" t="str">
        <f>"1133"</f>
        <v>1133</v>
      </c>
      <c r="AC100" s="2" t="str">
        <f>"1140"</f>
        <v>1140</v>
      </c>
      <c r="AD100" s="2" t="str">
        <f>"1147"</f>
        <v>1147</v>
      </c>
      <c r="AE100" s="2" t="str">
        <f>"1154"</f>
        <v>1154</v>
      </c>
    </row>
    <row r="101" spans="2:31" ht="12.75" customHeight="1" x14ac:dyDescent="0.15">
      <c r="B101" s="3" t="s">
        <v>3</v>
      </c>
      <c r="C101" s="2" t="s">
        <v>22</v>
      </c>
      <c r="D101" s="2" t="str">
        <f>"1044"</f>
        <v>1044</v>
      </c>
      <c r="E101" s="2" t="str">
        <f>"1051"</f>
        <v>1051</v>
      </c>
      <c r="F101" s="2" t="str">
        <f>"1058"</f>
        <v>1058</v>
      </c>
      <c r="G101" s="2" t="str">
        <f>"1105"</f>
        <v>1105</v>
      </c>
      <c r="H101" s="2" t="str">
        <f>"1112"</f>
        <v>1112</v>
      </c>
      <c r="I101" s="2" t="str">
        <f>"1119"</f>
        <v>1119</v>
      </c>
      <c r="J101" s="2" t="str">
        <f>"1126"</f>
        <v>1126</v>
      </c>
      <c r="K101" s="2" t="str">
        <f>"1133"</f>
        <v>1133</v>
      </c>
      <c r="L101" s="2" t="str">
        <f>"1140"</f>
        <v>1140</v>
      </c>
      <c r="M101" s="2" t="str">
        <f>"1147"</f>
        <v>1147</v>
      </c>
      <c r="N101" s="2" t="str">
        <f>"1154"</f>
        <v>1154</v>
      </c>
      <c r="O101" s="2" t="str">
        <f>"1201"</f>
        <v>1201</v>
      </c>
      <c r="R101" s="4" t="s">
        <v>12</v>
      </c>
      <c r="S101" s="2" t="s">
        <v>22</v>
      </c>
      <c r="T101" s="2" t="str">
        <f>"1039"</f>
        <v>1039</v>
      </c>
      <c r="U101" s="2" t="str">
        <f>"1046"</f>
        <v>1046</v>
      </c>
      <c r="V101" s="2" t="str">
        <f>"1053"</f>
        <v>1053</v>
      </c>
      <c r="W101" s="2" t="str">
        <f>"1100"</f>
        <v>1100</v>
      </c>
      <c r="X101" s="2" t="str">
        <f>"1107"</f>
        <v>1107</v>
      </c>
      <c r="Y101" s="2" t="str">
        <f>"1114"</f>
        <v>1114</v>
      </c>
      <c r="Z101" s="2" t="str">
        <f>"1121"</f>
        <v>1121</v>
      </c>
      <c r="AA101" s="2" t="str">
        <f>"1128"</f>
        <v>1128</v>
      </c>
      <c r="AB101" s="2" t="str">
        <f>"1135"</f>
        <v>1135</v>
      </c>
      <c r="AC101" s="2" t="str">
        <f>"1142"</f>
        <v>1142</v>
      </c>
      <c r="AD101" s="2" t="str">
        <f>"1149"</f>
        <v>1149</v>
      </c>
      <c r="AE101" s="2" t="str">
        <f>"1156"</f>
        <v>1156</v>
      </c>
    </row>
    <row r="102" spans="2:31" ht="12.75" customHeight="1" x14ac:dyDescent="0.15">
      <c r="B102" s="3" t="s">
        <v>2</v>
      </c>
      <c r="C102" s="2" t="s">
        <v>22</v>
      </c>
      <c r="D102" s="2" t="str">
        <f>"1047"</f>
        <v>1047</v>
      </c>
      <c r="E102" s="2" t="str">
        <f>"1054"</f>
        <v>1054</v>
      </c>
      <c r="F102" s="2" t="str">
        <f>"1101"</f>
        <v>1101</v>
      </c>
      <c r="G102" s="2" t="str">
        <f>"1108"</f>
        <v>1108</v>
      </c>
      <c r="H102" s="2" t="str">
        <f>"1115"</f>
        <v>1115</v>
      </c>
      <c r="I102" s="2" t="str">
        <f>"1122"</f>
        <v>1122</v>
      </c>
      <c r="J102" s="2" t="str">
        <f>"1129"</f>
        <v>1129</v>
      </c>
      <c r="K102" s="2" t="str">
        <f>"1136"</f>
        <v>1136</v>
      </c>
      <c r="L102" s="2" t="str">
        <f>"1143"</f>
        <v>1143</v>
      </c>
      <c r="M102" s="2" t="str">
        <f>"1150"</f>
        <v>1150</v>
      </c>
      <c r="N102" s="2" t="str">
        <f>"1157"</f>
        <v>1157</v>
      </c>
      <c r="O102" s="2" t="str">
        <f>"1204"</f>
        <v>1204</v>
      </c>
      <c r="R102" s="4" t="s">
        <v>13</v>
      </c>
      <c r="S102" s="2" t="s">
        <v>22</v>
      </c>
      <c r="T102" s="2" t="str">
        <f>"1040"</f>
        <v>1040</v>
      </c>
      <c r="U102" s="2" t="str">
        <f>"1047"</f>
        <v>1047</v>
      </c>
      <c r="V102" s="2" t="str">
        <f>"1054"</f>
        <v>1054</v>
      </c>
      <c r="W102" s="2" t="str">
        <f>"1101"</f>
        <v>1101</v>
      </c>
      <c r="X102" s="2" t="str">
        <f>"1108"</f>
        <v>1108</v>
      </c>
      <c r="Y102" s="2" t="str">
        <f>"1115"</f>
        <v>1115</v>
      </c>
      <c r="Z102" s="2" t="str">
        <f>"1122"</f>
        <v>1122</v>
      </c>
      <c r="AA102" s="2" t="str">
        <f>"1129"</f>
        <v>1129</v>
      </c>
      <c r="AB102" s="2" t="str">
        <f>"1136"</f>
        <v>1136</v>
      </c>
      <c r="AC102" s="2" t="str">
        <f>"1143"</f>
        <v>1143</v>
      </c>
      <c r="AD102" s="2" t="str">
        <f>"1150"</f>
        <v>1150</v>
      </c>
      <c r="AE102" s="2" t="str">
        <f>"1157"</f>
        <v>1157</v>
      </c>
    </row>
    <row r="103" spans="2:31" ht="12.75" customHeight="1" x14ac:dyDescent="0.15">
      <c r="B103" s="3" t="s">
        <v>1</v>
      </c>
      <c r="C103" s="2" t="s">
        <v>22</v>
      </c>
      <c r="D103" s="2" t="str">
        <f>"1049"</f>
        <v>1049</v>
      </c>
      <c r="E103" s="2" t="str">
        <f>"1056"</f>
        <v>1056</v>
      </c>
      <c r="F103" s="2" t="str">
        <f>"1103"</f>
        <v>1103</v>
      </c>
      <c r="G103" s="2" t="str">
        <f>"1110"</f>
        <v>1110</v>
      </c>
      <c r="H103" s="2" t="str">
        <f>"1117"</f>
        <v>1117</v>
      </c>
      <c r="I103" s="2" t="str">
        <f>"1124"</f>
        <v>1124</v>
      </c>
      <c r="J103" s="2" t="str">
        <f>"1131"</f>
        <v>1131</v>
      </c>
      <c r="K103" s="2" t="str">
        <f>"1138"</f>
        <v>1138</v>
      </c>
      <c r="L103" s="2" t="str">
        <f>"1145"</f>
        <v>1145</v>
      </c>
      <c r="M103" s="2" t="str">
        <f>"1152"</f>
        <v>1152</v>
      </c>
      <c r="N103" s="2" t="str">
        <f>"1159"</f>
        <v>1159</v>
      </c>
      <c r="O103" s="2" t="str">
        <f>"1206"</f>
        <v>1206</v>
      </c>
      <c r="R103" s="4" t="s">
        <v>14</v>
      </c>
      <c r="S103" s="2" t="s">
        <v>22</v>
      </c>
      <c r="T103" s="2" t="str">
        <f>"1042"</f>
        <v>1042</v>
      </c>
      <c r="U103" s="2" t="str">
        <f>"1049"</f>
        <v>1049</v>
      </c>
      <c r="V103" s="2" t="str">
        <f>"1056"</f>
        <v>1056</v>
      </c>
      <c r="W103" s="2" t="str">
        <f>"1103"</f>
        <v>1103</v>
      </c>
      <c r="X103" s="2" t="str">
        <f>"1110"</f>
        <v>1110</v>
      </c>
      <c r="Y103" s="2" t="str">
        <f>"1117"</f>
        <v>1117</v>
      </c>
      <c r="Z103" s="2" t="str">
        <f>"1124"</f>
        <v>1124</v>
      </c>
      <c r="AA103" s="2" t="str">
        <f>"1131"</f>
        <v>1131</v>
      </c>
      <c r="AB103" s="2" t="str">
        <f>"1138"</f>
        <v>1138</v>
      </c>
      <c r="AC103" s="2" t="str">
        <f>"1145"</f>
        <v>1145</v>
      </c>
      <c r="AD103" s="2" t="str">
        <f>"1152"</f>
        <v>1152</v>
      </c>
      <c r="AE103" s="2" t="str">
        <f>"1159"</f>
        <v>1159</v>
      </c>
    </row>
    <row r="104" spans="2:31" ht="12.75" customHeight="1" x14ac:dyDescent="0.15">
      <c r="B104" s="3" t="s">
        <v>0</v>
      </c>
      <c r="C104" s="2" t="s">
        <v>18</v>
      </c>
      <c r="D104" s="2" t="str">
        <f>"1052"</f>
        <v>1052</v>
      </c>
      <c r="E104" s="2" t="str">
        <f>"1059"</f>
        <v>1059</v>
      </c>
      <c r="F104" s="2" t="str">
        <f>"1106"</f>
        <v>1106</v>
      </c>
      <c r="G104" s="2" t="str">
        <f>"1113"</f>
        <v>1113</v>
      </c>
      <c r="H104" s="2" t="str">
        <f>"1120"</f>
        <v>1120</v>
      </c>
      <c r="I104" s="2" t="str">
        <f>"1127"</f>
        <v>1127</v>
      </c>
      <c r="J104" s="2" t="str">
        <f>"1134"</f>
        <v>1134</v>
      </c>
      <c r="K104" s="2" t="str">
        <f>"1141"</f>
        <v>1141</v>
      </c>
      <c r="L104" s="2" t="str">
        <f>"1148"</f>
        <v>1148</v>
      </c>
      <c r="M104" s="2" t="str">
        <f>"1155"</f>
        <v>1155</v>
      </c>
      <c r="N104" s="2" t="str">
        <f>"1202"</f>
        <v>1202</v>
      </c>
      <c r="O104" s="2" t="str">
        <f>"1209"</f>
        <v>1209</v>
      </c>
      <c r="R104" s="4" t="s">
        <v>15</v>
      </c>
      <c r="S104" s="2" t="s">
        <v>18</v>
      </c>
      <c r="T104" s="2" t="str">
        <f>"1044"</f>
        <v>1044</v>
      </c>
      <c r="U104" s="2" t="str">
        <f>"1051"</f>
        <v>1051</v>
      </c>
      <c r="V104" s="2" t="str">
        <f>"1058"</f>
        <v>1058</v>
      </c>
      <c r="W104" s="2" t="str">
        <f>"1105"</f>
        <v>1105</v>
      </c>
      <c r="X104" s="2" t="str">
        <f>"1112"</f>
        <v>1112</v>
      </c>
      <c r="Y104" s="2" t="str">
        <f>"1119"</f>
        <v>1119</v>
      </c>
      <c r="Z104" s="2" t="str">
        <f>"1126"</f>
        <v>1126</v>
      </c>
      <c r="AA104" s="2" t="str">
        <f>"1133"</f>
        <v>1133</v>
      </c>
      <c r="AB104" s="2" t="str">
        <f>"1140"</f>
        <v>1140</v>
      </c>
      <c r="AC104" s="2" t="str">
        <f>"1147"</f>
        <v>1147</v>
      </c>
      <c r="AD104" s="2" t="str">
        <f>"1154"</f>
        <v>1154</v>
      </c>
      <c r="AE104" s="2" t="str">
        <f>"1201"</f>
        <v>1201</v>
      </c>
    </row>
    <row r="105" spans="2:31" ht="12.75" customHeight="1" x14ac:dyDescent="0.15">
      <c r="B105" s="10" t="s">
        <v>20</v>
      </c>
      <c r="C105" s="10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R105" s="10" t="s">
        <v>20</v>
      </c>
      <c r="S105" s="10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7" spans="2:31" ht="12.75" customHeight="1" x14ac:dyDescent="0.15">
      <c r="B107" s="10" t="s">
        <v>16</v>
      </c>
      <c r="C107" s="10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R107" s="10" t="s">
        <v>16</v>
      </c>
      <c r="S107" s="10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2:31" ht="12.75" customHeight="1" x14ac:dyDescent="0.15">
      <c r="B108" s="10" t="s">
        <v>19</v>
      </c>
      <c r="C108" s="10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R108" s="10" t="s">
        <v>19</v>
      </c>
      <c r="S108" s="10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2:31" ht="12.75" customHeight="1" x14ac:dyDescent="0.15">
      <c r="B109" s="3" t="s">
        <v>15</v>
      </c>
      <c r="C109" s="2" t="s">
        <v>17</v>
      </c>
      <c r="D109" s="2" t="str">
        <f>"1148"</f>
        <v>1148</v>
      </c>
      <c r="E109" s="2" t="str">
        <f>"1155"</f>
        <v>1155</v>
      </c>
      <c r="F109" s="2" t="str">
        <f>"1202"</f>
        <v>1202</v>
      </c>
      <c r="G109" s="2" t="str">
        <f>"1209"</f>
        <v>1209</v>
      </c>
      <c r="H109" s="2" t="str">
        <f>"1216"</f>
        <v>1216</v>
      </c>
      <c r="I109" s="2" t="str">
        <f>"1223"</f>
        <v>1223</v>
      </c>
      <c r="J109" s="2" t="str">
        <f>"1230"</f>
        <v>1230</v>
      </c>
      <c r="K109" s="2" t="str">
        <f>"1237"</f>
        <v>1237</v>
      </c>
      <c r="L109" s="2" t="str">
        <f>"1244"</f>
        <v>1244</v>
      </c>
      <c r="M109" s="2" t="str">
        <f>"1251"</f>
        <v>1251</v>
      </c>
      <c r="N109" s="2" t="str">
        <f>"1258"</f>
        <v>1258</v>
      </c>
      <c r="O109" s="2" t="str">
        <f>"1305"</f>
        <v>1305</v>
      </c>
      <c r="R109" s="3" t="s">
        <v>0</v>
      </c>
      <c r="S109" s="2" t="s">
        <v>17</v>
      </c>
      <c r="T109" s="2" t="str">
        <f>"1141"</f>
        <v>1141</v>
      </c>
      <c r="U109" s="2" t="str">
        <f>"1148"</f>
        <v>1148</v>
      </c>
      <c r="V109" s="2" t="str">
        <f>"1155"</f>
        <v>1155</v>
      </c>
      <c r="W109" s="2" t="str">
        <f>"1202"</f>
        <v>1202</v>
      </c>
      <c r="X109" s="2" t="str">
        <f>"1209"</f>
        <v>1209</v>
      </c>
      <c r="Y109" s="2" t="str">
        <f>"1216"</f>
        <v>1216</v>
      </c>
      <c r="Z109" s="2" t="str">
        <f>"1223"</f>
        <v>1223</v>
      </c>
      <c r="AA109" s="2" t="str">
        <f>"1230"</f>
        <v>1230</v>
      </c>
      <c r="AB109" s="2" t="str">
        <f>"1237"</f>
        <v>1237</v>
      </c>
      <c r="AC109" s="2" t="str">
        <f>"1244"</f>
        <v>1244</v>
      </c>
      <c r="AD109" s="2" t="str">
        <f>"1251"</f>
        <v>1251</v>
      </c>
      <c r="AE109" s="2" t="str">
        <f>"1258"</f>
        <v>1258</v>
      </c>
    </row>
    <row r="110" spans="2:31" ht="12.75" customHeight="1" x14ac:dyDescent="0.15">
      <c r="B110" s="3" t="s">
        <v>14</v>
      </c>
      <c r="C110" s="2" t="s">
        <v>22</v>
      </c>
      <c r="D110" s="2" t="str">
        <f>"1150"</f>
        <v>1150</v>
      </c>
      <c r="E110" s="2" t="str">
        <f>"1157"</f>
        <v>1157</v>
      </c>
      <c r="F110" s="2" t="str">
        <f>"1204"</f>
        <v>1204</v>
      </c>
      <c r="G110" s="2" t="str">
        <f>"1211"</f>
        <v>1211</v>
      </c>
      <c r="H110" s="2" t="str">
        <f>"1218"</f>
        <v>1218</v>
      </c>
      <c r="I110" s="2" t="str">
        <f>"1225"</f>
        <v>1225</v>
      </c>
      <c r="J110" s="2" t="str">
        <f>"1232"</f>
        <v>1232</v>
      </c>
      <c r="K110" s="2" t="str">
        <f>"1239"</f>
        <v>1239</v>
      </c>
      <c r="L110" s="2" t="str">
        <f>"1246"</f>
        <v>1246</v>
      </c>
      <c r="M110" s="2" t="str">
        <f>"1253"</f>
        <v>1253</v>
      </c>
      <c r="N110" s="2" t="str">
        <f>"1300"</f>
        <v>1300</v>
      </c>
      <c r="O110" s="2" t="str">
        <f>"1307"</f>
        <v>1307</v>
      </c>
      <c r="R110" s="4" t="s">
        <v>1</v>
      </c>
      <c r="S110" s="2" t="s">
        <v>22</v>
      </c>
      <c r="T110" s="2" t="str">
        <f>"1144"</f>
        <v>1144</v>
      </c>
      <c r="U110" s="2" t="str">
        <f>"1151"</f>
        <v>1151</v>
      </c>
      <c r="V110" s="2" t="str">
        <f>"1158"</f>
        <v>1158</v>
      </c>
      <c r="W110" s="2" t="str">
        <f>"1205"</f>
        <v>1205</v>
      </c>
      <c r="X110" s="2" t="str">
        <f>"1212"</f>
        <v>1212</v>
      </c>
      <c r="Y110" s="2" t="str">
        <f>"1219"</f>
        <v>1219</v>
      </c>
      <c r="Z110" s="2" t="str">
        <f>"1226"</f>
        <v>1226</v>
      </c>
      <c r="AA110" s="2" t="str">
        <f>"1233"</f>
        <v>1233</v>
      </c>
      <c r="AB110" s="2" t="str">
        <f>"1240"</f>
        <v>1240</v>
      </c>
      <c r="AC110" s="2" t="str">
        <f>"1247"</f>
        <v>1247</v>
      </c>
      <c r="AD110" s="2" t="str">
        <f>"1254"</f>
        <v>1254</v>
      </c>
      <c r="AE110" s="2" t="str">
        <f>"1301"</f>
        <v>1301</v>
      </c>
    </row>
    <row r="111" spans="2:31" ht="12.75" customHeight="1" x14ac:dyDescent="0.15">
      <c r="B111" s="3" t="s">
        <v>13</v>
      </c>
      <c r="C111" s="2" t="s">
        <v>22</v>
      </c>
      <c r="D111" s="2" t="str">
        <f>"1152"</f>
        <v>1152</v>
      </c>
      <c r="E111" s="2" t="str">
        <f>"1159"</f>
        <v>1159</v>
      </c>
      <c r="F111" s="2" t="str">
        <f>"1206"</f>
        <v>1206</v>
      </c>
      <c r="G111" s="2" t="str">
        <f>"1213"</f>
        <v>1213</v>
      </c>
      <c r="H111" s="2" t="str">
        <f>"1220"</f>
        <v>1220</v>
      </c>
      <c r="I111" s="2" t="str">
        <f>"1227"</f>
        <v>1227</v>
      </c>
      <c r="J111" s="2" t="str">
        <f>"1234"</f>
        <v>1234</v>
      </c>
      <c r="K111" s="2" t="str">
        <f>"1241"</f>
        <v>1241</v>
      </c>
      <c r="L111" s="2" t="str">
        <f>"1248"</f>
        <v>1248</v>
      </c>
      <c r="M111" s="2" t="str">
        <f>"1255"</f>
        <v>1255</v>
      </c>
      <c r="N111" s="2" t="str">
        <f>"1302"</f>
        <v>1302</v>
      </c>
      <c r="O111" s="2" t="str">
        <f>"1309"</f>
        <v>1309</v>
      </c>
      <c r="R111" s="4" t="s">
        <v>2</v>
      </c>
      <c r="S111" s="2" t="s">
        <v>22</v>
      </c>
      <c r="T111" s="2" t="str">
        <f>"1146"</f>
        <v>1146</v>
      </c>
      <c r="U111" s="2" t="str">
        <f>"1153"</f>
        <v>1153</v>
      </c>
      <c r="V111" s="2" t="str">
        <f>"1200"</f>
        <v>1200</v>
      </c>
      <c r="W111" s="2" t="str">
        <f>"1207"</f>
        <v>1207</v>
      </c>
      <c r="X111" s="2" t="str">
        <f>"1214"</f>
        <v>1214</v>
      </c>
      <c r="Y111" s="2" t="str">
        <f>"1221"</f>
        <v>1221</v>
      </c>
      <c r="Z111" s="2" t="str">
        <f>"1228"</f>
        <v>1228</v>
      </c>
      <c r="AA111" s="2" t="str">
        <f>"1235"</f>
        <v>1235</v>
      </c>
      <c r="AB111" s="2" t="str">
        <f>"1242"</f>
        <v>1242</v>
      </c>
      <c r="AC111" s="2" t="str">
        <f>"1249"</f>
        <v>1249</v>
      </c>
      <c r="AD111" s="2" t="str">
        <f>"1256"</f>
        <v>1256</v>
      </c>
      <c r="AE111" s="2" t="str">
        <f>"1303"</f>
        <v>1303</v>
      </c>
    </row>
    <row r="112" spans="2:31" ht="12.75" customHeight="1" x14ac:dyDescent="0.15">
      <c r="B112" s="3" t="s">
        <v>12</v>
      </c>
      <c r="C112" s="2" t="s">
        <v>22</v>
      </c>
      <c r="D112" s="2" t="str">
        <f>"1154"</f>
        <v>1154</v>
      </c>
      <c r="E112" s="2" t="str">
        <f>"1201"</f>
        <v>1201</v>
      </c>
      <c r="F112" s="2" t="str">
        <f>"1208"</f>
        <v>1208</v>
      </c>
      <c r="G112" s="2" t="str">
        <f>"1215"</f>
        <v>1215</v>
      </c>
      <c r="H112" s="2" t="str">
        <f>"1222"</f>
        <v>1222</v>
      </c>
      <c r="I112" s="2" t="str">
        <f>"1229"</f>
        <v>1229</v>
      </c>
      <c r="J112" s="2" t="str">
        <f>"1236"</f>
        <v>1236</v>
      </c>
      <c r="K112" s="2" t="str">
        <f>"1243"</f>
        <v>1243</v>
      </c>
      <c r="L112" s="2" t="str">
        <f>"1250"</f>
        <v>1250</v>
      </c>
      <c r="M112" s="2" t="str">
        <f>"1257"</f>
        <v>1257</v>
      </c>
      <c r="N112" s="2" t="str">
        <f>"1304"</f>
        <v>1304</v>
      </c>
      <c r="O112" s="2" t="str">
        <f>"1311"</f>
        <v>1311</v>
      </c>
      <c r="R112" s="4" t="s">
        <v>3</v>
      </c>
      <c r="S112" s="2" t="s">
        <v>22</v>
      </c>
      <c r="T112" s="2" t="str">
        <f>"1148"</f>
        <v>1148</v>
      </c>
      <c r="U112" s="2" t="str">
        <f>"1155"</f>
        <v>1155</v>
      </c>
      <c r="V112" s="2" t="str">
        <f>"1202"</f>
        <v>1202</v>
      </c>
      <c r="W112" s="2" t="str">
        <f>"1209"</f>
        <v>1209</v>
      </c>
      <c r="X112" s="2" t="str">
        <f>"1216"</f>
        <v>1216</v>
      </c>
      <c r="Y112" s="2" t="str">
        <f>"1223"</f>
        <v>1223</v>
      </c>
      <c r="Z112" s="2" t="str">
        <f>"1230"</f>
        <v>1230</v>
      </c>
      <c r="AA112" s="2" t="str">
        <f>"1237"</f>
        <v>1237</v>
      </c>
      <c r="AB112" s="2" t="str">
        <f>"1244"</f>
        <v>1244</v>
      </c>
      <c r="AC112" s="2" t="str">
        <f>"1251"</f>
        <v>1251</v>
      </c>
      <c r="AD112" s="2" t="str">
        <f>"1258"</f>
        <v>1258</v>
      </c>
      <c r="AE112" s="2" t="str">
        <f>"1305"</f>
        <v>1305</v>
      </c>
    </row>
    <row r="113" spans="2:31" ht="12.75" customHeight="1" x14ac:dyDescent="0.15">
      <c r="B113" s="3" t="s">
        <v>11</v>
      </c>
      <c r="C113" s="2" t="s">
        <v>22</v>
      </c>
      <c r="D113" s="2" t="str">
        <f>"1155"</f>
        <v>1155</v>
      </c>
      <c r="E113" s="2" t="str">
        <f>"1202"</f>
        <v>1202</v>
      </c>
      <c r="F113" s="2" t="str">
        <f>"1209"</f>
        <v>1209</v>
      </c>
      <c r="G113" s="2" t="str">
        <f>"1216"</f>
        <v>1216</v>
      </c>
      <c r="H113" s="2" t="str">
        <f>"1223"</f>
        <v>1223</v>
      </c>
      <c r="I113" s="2" t="str">
        <f>"1230"</f>
        <v>1230</v>
      </c>
      <c r="J113" s="2" t="str">
        <f>"1237"</f>
        <v>1237</v>
      </c>
      <c r="K113" s="2" t="str">
        <f>"1244"</f>
        <v>1244</v>
      </c>
      <c r="L113" s="2" t="str">
        <f>"1251"</f>
        <v>1251</v>
      </c>
      <c r="M113" s="2" t="str">
        <f>"1258"</f>
        <v>1258</v>
      </c>
      <c r="N113" s="2" t="str">
        <f>"1305"</f>
        <v>1305</v>
      </c>
      <c r="O113" s="2" t="str">
        <f>"1312"</f>
        <v>1312</v>
      </c>
      <c r="R113" s="4" t="s">
        <v>4</v>
      </c>
      <c r="S113" s="2" t="s">
        <v>22</v>
      </c>
      <c r="T113" s="2" t="str">
        <f>"1150"</f>
        <v>1150</v>
      </c>
      <c r="U113" s="2" t="str">
        <f>"1157"</f>
        <v>1157</v>
      </c>
      <c r="V113" s="2" t="str">
        <f>"1204"</f>
        <v>1204</v>
      </c>
      <c r="W113" s="2" t="str">
        <f>"1211"</f>
        <v>1211</v>
      </c>
      <c r="X113" s="2" t="str">
        <f>"1218"</f>
        <v>1218</v>
      </c>
      <c r="Y113" s="2" t="str">
        <f>"1225"</f>
        <v>1225</v>
      </c>
      <c r="Z113" s="2" t="str">
        <f>"1232"</f>
        <v>1232</v>
      </c>
      <c r="AA113" s="2" t="str">
        <f>"1239"</f>
        <v>1239</v>
      </c>
      <c r="AB113" s="2" t="str">
        <f>"1246"</f>
        <v>1246</v>
      </c>
      <c r="AC113" s="2" t="str">
        <f>"1253"</f>
        <v>1253</v>
      </c>
      <c r="AD113" s="2" t="str">
        <f>"1300"</f>
        <v>1300</v>
      </c>
      <c r="AE113" s="2" t="str">
        <f>"1307"</f>
        <v>1307</v>
      </c>
    </row>
    <row r="114" spans="2:31" ht="12.75" customHeight="1" x14ac:dyDescent="0.15">
      <c r="B114" s="3" t="s">
        <v>10</v>
      </c>
      <c r="C114" s="2" t="s">
        <v>22</v>
      </c>
      <c r="D114" s="2" t="str">
        <f>"1158"</f>
        <v>1158</v>
      </c>
      <c r="E114" s="2" t="str">
        <f>"1205"</f>
        <v>1205</v>
      </c>
      <c r="F114" s="2" t="str">
        <f>"1212"</f>
        <v>1212</v>
      </c>
      <c r="G114" s="2" t="str">
        <f>"1219"</f>
        <v>1219</v>
      </c>
      <c r="H114" s="2" t="str">
        <f>"1226"</f>
        <v>1226</v>
      </c>
      <c r="I114" s="2" t="str">
        <f>"1233"</f>
        <v>1233</v>
      </c>
      <c r="J114" s="2" t="str">
        <f>"1240"</f>
        <v>1240</v>
      </c>
      <c r="K114" s="2" t="str">
        <f>"1247"</f>
        <v>1247</v>
      </c>
      <c r="L114" s="2" t="str">
        <f>"1254"</f>
        <v>1254</v>
      </c>
      <c r="M114" s="2" t="str">
        <f>"1301"</f>
        <v>1301</v>
      </c>
      <c r="N114" s="2" t="str">
        <f>"1308"</f>
        <v>1308</v>
      </c>
      <c r="O114" s="2" t="str">
        <f>"1315"</f>
        <v>1315</v>
      </c>
      <c r="R114" s="4" t="s">
        <v>5</v>
      </c>
      <c r="S114" s="2" t="s">
        <v>22</v>
      </c>
      <c r="T114" s="2" t="str">
        <f>"1151"</f>
        <v>1151</v>
      </c>
      <c r="U114" s="2" t="str">
        <f>"1158"</f>
        <v>1158</v>
      </c>
      <c r="V114" s="2" t="str">
        <f>"1205"</f>
        <v>1205</v>
      </c>
      <c r="W114" s="2" t="str">
        <f>"1212"</f>
        <v>1212</v>
      </c>
      <c r="X114" s="2" t="str">
        <f>"1219"</f>
        <v>1219</v>
      </c>
      <c r="Y114" s="2" t="str">
        <f>"1226"</f>
        <v>1226</v>
      </c>
      <c r="Z114" s="2" t="str">
        <f>"1233"</f>
        <v>1233</v>
      </c>
      <c r="AA114" s="2" t="str">
        <f>"1240"</f>
        <v>1240</v>
      </c>
      <c r="AB114" s="2" t="str">
        <f>"1247"</f>
        <v>1247</v>
      </c>
      <c r="AC114" s="2" t="str">
        <f>"1254"</f>
        <v>1254</v>
      </c>
      <c r="AD114" s="2" t="str">
        <f>"1301"</f>
        <v>1301</v>
      </c>
      <c r="AE114" s="2" t="str">
        <f>"1308"</f>
        <v>1308</v>
      </c>
    </row>
    <row r="115" spans="2:31" ht="12.75" customHeight="1" x14ac:dyDescent="0.15">
      <c r="B115" s="3" t="s">
        <v>9</v>
      </c>
      <c r="C115" s="2" t="s">
        <v>22</v>
      </c>
      <c r="D115" s="2" t="str">
        <f>"1159"</f>
        <v>1159</v>
      </c>
      <c r="E115" s="2" t="str">
        <f>"1206"</f>
        <v>1206</v>
      </c>
      <c r="F115" s="2" t="str">
        <f>"1213"</f>
        <v>1213</v>
      </c>
      <c r="G115" s="2" t="str">
        <f>"1220"</f>
        <v>1220</v>
      </c>
      <c r="H115" s="2" t="str">
        <f>"1227"</f>
        <v>1227</v>
      </c>
      <c r="I115" s="2" t="str">
        <f>"1234"</f>
        <v>1234</v>
      </c>
      <c r="J115" s="2" t="str">
        <f>"1241"</f>
        <v>1241</v>
      </c>
      <c r="K115" s="2" t="str">
        <f>"1248"</f>
        <v>1248</v>
      </c>
      <c r="L115" s="2" t="str">
        <f>"1255"</f>
        <v>1255</v>
      </c>
      <c r="M115" s="2" t="str">
        <f>"1302"</f>
        <v>1302</v>
      </c>
      <c r="N115" s="2" t="str">
        <f>"1309"</f>
        <v>1309</v>
      </c>
      <c r="O115" s="2" t="str">
        <f>"1316"</f>
        <v>1316</v>
      </c>
      <c r="R115" s="4" t="s">
        <v>6</v>
      </c>
      <c r="S115" s="2" t="s">
        <v>22</v>
      </c>
      <c r="T115" s="2" t="str">
        <f>"1153"</f>
        <v>1153</v>
      </c>
      <c r="U115" s="2" t="str">
        <f>"1200"</f>
        <v>1200</v>
      </c>
      <c r="V115" s="2" t="str">
        <f>"1207"</f>
        <v>1207</v>
      </c>
      <c r="W115" s="2" t="str">
        <f>"1214"</f>
        <v>1214</v>
      </c>
      <c r="X115" s="2" t="str">
        <f>"1221"</f>
        <v>1221</v>
      </c>
      <c r="Y115" s="2" t="str">
        <f>"1228"</f>
        <v>1228</v>
      </c>
      <c r="Z115" s="2" t="str">
        <f>"1235"</f>
        <v>1235</v>
      </c>
      <c r="AA115" s="2" t="str">
        <f>"1242"</f>
        <v>1242</v>
      </c>
      <c r="AB115" s="2" t="str">
        <f>"1249"</f>
        <v>1249</v>
      </c>
      <c r="AC115" s="2" t="str">
        <f>"1256"</f>
        <v>1256</v>
      </c>
      <c r="AD115" s="2" t="str">
        <f>"1303"</f>
        <v>1303</v>
      </c>
      <c r="AE115" s="2" t="str">
        <f>"1310"</f>
        <v>1310</v>
      </c>
    </row>
    <row r="116" spans="2:31" ht="12.75" customHeight="1" x14ac:dyDescent="0.15">
      <c r="B116" s="3" t="s">
        <v>8</v>
      </c>
      <c r="C116" s="2" t="s">
        <v>22</v>
      </c>
      <c r="D116" s="2" t="str">
        <f>"1201"</f>
        <v>1201</v>
      </c>
      <c r="E116" s="2" t="str">
        <f>"1208"</f>
        <v>1208</v>
      </c>
      <c r="F116" s="2" t="str">
        <f>"1215"</f>
        <v>1215</v>
      </c>
      <c r="G116" s="2" t="str">
        <f>"1222"</f>
        <v>1222</v>
      </c>
      <c r="H116" s="2" t="str">
        <f>"1229"</f>
        <v>1229</v>
      </c>
      <c r="I116" s="2" t="str">
        <f>"1236"</f>
        <v>1236</v>
      </c>
      <c r="J116" s="2" t="str">
        <f>"1243"</f>
        <v>1243</v>
      </c>
      <c r="K116" s="2" t="str">
        <f>"1250"</f>
        <v>1250</v>
      </c>
      <c r="L116" s="2" t="str">
        <f>"1257"</f>
        <v>1257</v>
      </c>
      <c r="M116" s="2" t="str">
        <f>"1304"</f>
        <v>1304</v>
      </c>
      <c r="N116" s="2" t="str">
        <f>"1311"</f>
        <v>1311</v>
      </c>
      <c r="O116" s="2" t="str">
        <f>"1318"</f>
        <v>1318</v>
      </c>
      <c r="R116" s="4" t="s">
        <v>7</v>
      </c>
      <c r="S116" s="2" t="s">
        <v>22</v>
      </c>
      <c r="T116" s="2" t="str">
        <f>"1154"</f>
        <v>1154</v>
      </c>
      <c r="U116" s="2" t="str">
        <f>"1201"</f>
        <v>1201</v>
      </c>
      <c r="V116" s="2" t="str">
        <f>"1208"</f>
        <v>1208</v>
      </c>
      <c r="W116" s="2" t="str">
        <f>"1215"</f>
        <v>1215</v>
      </c>
      <c r="X116" s="2" t="str">
        <f>"1222"</f>
        <v>1222</v>
      </c>
      <c r="Y116" s="2" t="str">
        <f>"1229"</f>
        <v>1229</v>
      </c>
      <c r="Z116" s="2" t="str">
        <f>"1236"</f>
        <v>1236</v>
      </c>
      <c r="AA116" s="2" t="str">
        <f>"1243"</f>
        <v>1243</v>
      </c>
      <c r="AB116" s="2" t="str">
        <f>"1250"</f>
        <v>1250</v>
      </c>
      <c r="AC116" s="2" t="str">
        <f>"1257"</f>
        <v>1257</v>
      </c>
      <c r="AD116" s="2" t="str">
        <f>"1304"</f>
        <v>1304</v>
      </c>
      <c r="AE116" s="2" t="str">
        <f>"1311"</f>
        <v>1311</v>
      </c>
    </row>
    <row r="117" spans="2:31" ht="12.75" customHeight="1" x14ac:dyDescent="0.15">
      <c r="B117" s="3" t="s">
        <v>7</v>
      </c>
      <c r="C117" s="2" t="s">
        <v>22</v>
      </c>
      <c r="D117" s="2" t="str">
        <f>"1202"</f>
        <v>1202</v>
      </c>
      <c r="E117" s="2" t="str">
        <f>"1209"</f>
        <v>1209</v>
      </c>
      <c r="F117" s="2" t="str">
        <f>"1216"</f>
        <v>1216</v>
      </c>
      <c r="G117" s="2" t="str">
        <f>"1223"</f>
        <v>1223</v>
      </c>
      <c r="H117" s="2" t="str">
        <f>"1230"</f>
        <v>1230</v>
      </c>
      <c r="I117" s="2" t="str">
        <f>"1237"</f>
        <v>1237</v>
      </c>
      <c r="J117" s="2" t="str">
        <f>"1244"</f>
        <v>1244</v>
      </c>
      <c r="K117" s="2" t="str">
        <f>"1251"</f>
        <v>1251</v>
      </c>
      <c r="L117" s="2" t="str">
        <f>"1258"</f>
        <v>1258</v>
      </c>
      <c r="M117" s="2" t="str">
        <f>"1305"</f>
        <v>1305</v>
      </c>
      <c r="N117" s="2" t="str">
        <f>"1312"</f>
        <v>1312</v>
      </c>
      <c r="O117" s="2" t="str">
        <f>"1319"</f>
        <v>1319</v>
      </c>
      <c r="R117" s="4" t="s">
        <v>8</v>
      </c>
      <c r="S117" s="2" t="s">
        <v>22</v>
      </c>
      <c r="T117" s="2" t="str">
        <f>"1156"</f>
        <v>1156</v>
      </c>
      <c r="U117" s="2" t="str">
        <f>"1203"</f>
        <v>1203</v>
      </c>
      <c r="V117" s="2" t="str">
        <f>"1210"</f>
        <v>1210</v>
      </c>
      <c r="W117" s="2" t="str">
        <f>"1217"</f>
        <v>1217</v>
      </c>
      <c r="X117" s="2" t="str">
        <f>"1224"</f>
        <v>1224</v>
      </c>
      <c r="Y117" s="2" t="str">
        <f>"1231"</f>
        <v>1231</v>
      </c>
      <c r="Z117" s="2" t="str">
        <f>"1238"</f>
        <v>1238</v>
      </c>
      <c r="AA117" s="2" t="str">
        <f>"1245"</f>
        <v>1245</v>
      </c>
      <c r="AB117" s="2" t="str">
        <f>"1252"</f>
        <v>1252</v>
      </c>
      <c r="AC117" s="2" t="str">
        <f>"1259"</f>
        <v>1259</v>
      </c>
      <c r="AD117" s="2" t="str">
        <f>"1306"</f>
        <v>1306</v>
      </c>
      <c r="AE117" s="2" t="str">
        <f>"1313"</f>
        <v>1313</v>
      </c>
    </row>
    <row r="118" spans="2:31" ht="12.75" customHeight="1" x14ac:dyDescent="0.15">
      <c r="B118" s="3" t="s">
        <v>6</v>
      </c>
      <c r="C118" s="2" t="s">
        <v>22</v>
      </c>
      <c r="D118" s="2" t="str">
        <f>"1204"</f>
        <v>1204</v>
      </c>
      <c r="E118" s="2" t="str">
        <f>"1211"</f>
        <v>1211</v>
      </c>
      <c r="F118" s="2" t="str">
        <f>"1218"</f>
        <v>1218</v>
      </c>
      <c r="G118" s="2" t="str">
        <f>"1225"</f>
        <v>1225</v>
      </c>
      <c r="H118" s="2" t="str">
        <f>"1232"</f>
        <v>1232</v>
      </c>
      <c r="I118" s="2" t="str">
        <f>"1239"</f>
        <v>1239</v>
      </c>
      <c r="J118" s="2" t="str">
        <f>"1246"</f>
        <v>1246</v>
      </c>
      <c r="K118" s="2" t="str">
        <f>"1253"</f>
        <v>1253</v>
      </c>
      <c r="L118" s="2" t="str">
        <f>"1300"</f>
        <v>1300</v>
      </c>
      <c r="M118" s="2" t="str">
        <f>"1307"</f>
        <v>1307</v>
      </c>
      <c r="N118" s="2" t="str">
        <f>"1314"</f>
        <v>1314</v>
      </c>
      <c r="O118" s="2" t="str">
        <f>"1321"</f>
        <v>1321</v>
      </c>
      <c r="R118" s="4" t="s">
        <v>9</v>
      </c>
      <c r="S118" s="2" t="s">
        <v>22</v>
      </c>
      <c r="T118" s="2" t="str">
        <f>"1158"</f>
        <v>1158</v>
      </c>
      <c r="U118" s="2" t="str">
        <f>"1205"</f>
        <v>1205</v>
      </c>
      <c r="V118" s="2" t="str">
        <f>"1212"</f>
        <v>1212</v>
      </c>
      <c r="W118" s="2" t="str">
        <f>"1219"</f>
        <v>1219</v>
      </c>
      <c r="X118" s="2" t="str">
        <f>"1226"</f>
        <v>1226</v>
      </c>
      <c r="Y118" s="2" t="str">
        <f>"1233"</f>
        <v>1233</v>
      </c>
      <c r="Z118" s="2" t="str">
        <f>"1240"</f>
        <v>1240</v>
      </c>
      <c r="AA118" s="2" t="str">
        <f>"1247"</f>
        <v>1247</v>
      </c>
      <c r="AB118" s="2" t="str">
        <f>"1254"</f>
        <v>1254</v>
      </c>
      <c r="AC118" s="2" t="str">
        <f>"1301"</f>
        <v>1301</v>
      </c>
      <c r="AD118" s="2" t="str">
        <f>"1308"</f>
        <v>1308</v>
      </c>
      <c r="AE118" s="2" t="str">
        <f>"1315"</f>
        <v>1315</v>
      </c>
    </row>
    <row r="119" spans="2:31" ht="12.75" customHeight="1" x14ac:dyDescent="0.15">
      <c r="B119" s="3" t="s">
        <v>5</v>
      </c>
      <c r="C119" s="2" t="s">
        <v>22</v>
      </c>
      <c r="D119" s="2" t="str">
        <f>"1205"</f>
        <v>1205</v>
      </c>
      <c r="E119" s="2" t="str">
        <f>"1212"</f>
        <v>1212</v>
      </c>
      <c r="F119" s="2" t="str">
        <f>"1219"</f>
        <v>1219</v>
      </c>
      <c r="G119" s="2" t="str">
        <f>"1226"</f>
        <v>1226</v>
      </c>
      <c r="H119" s="2" t="str">
        <f>"1233"</f>
        <v>1233</v>
      </c>
      <c r="I119" s="2" t="str">
        <f>"1240"</f>
        <v>1240</v>
      </c>
      <c r="J119" s="2" t="str">
        <f>"1247"</f>
        <v>1247</v>
      </c>
      <c r="K119" s="2" t="str">
        <f>"1254"</f>
        <v>1254</v>
      </c>
      <c r="L119" s="2" t="str">
        <f>"1301"</f>
        <v>1301</v>
      </c>
      <c r="M119" s="2" t="str">
        <f>"1308"</f>
        <v>1308</v>
      </c>
      <c r="N119" s="2" t="str">
        <f>"1315"</f>
        <v>1315</v>
      </c>
      <c r="O119" s="2" t="str">
        <f>"1322"</f>
        <v>1322</v>
      </c>
      <c r="R119" s="4" t="s">
        <v>10</v>
      </c>
      <c r="S119" s="2" t="s">
        <v>22</v>
      </c>
      <c r="T119" s="2" t="str">
        <f>"1159"</f>
        <v>1159</v>
      </c>
      <c r="U119" s="2" t="str">
        <f>"1206"</f>
        <v>1206</v>
      </c>
      <c r="V119" s="2" t="str">
        <f>"1213"</f>
        <v>1213</v>
      </c>
      <c r="W119" s="2" t="str">
        <f>"1220"</f>
        <v>1220</v>
      </c>
      <c r="X119" s="2" t="str">
        <f>"1227"</f>
        <v>1227</v>
      </c>
      <c r="Y119" s="2" t="str">
        <f>"1234"</f>
        <v>1234</v>
      </c>
      <c r="Z119" s="2" t="str">
        <f>"1241"</f>
        <v>1241</v>
      </c>
      <c r="AA119" s="2" t="str">
        <f>"1248"</f>
        <v>1248</v>
      </c>
      <c r="AB119" s="2" t="str">
        <f>"1255"</f>
        <v>1255</v>
      </c>
      <c r="AC119" s="2" t="str">
        <f>"1302"</f>
        <v>1302</v>
      </c>
      <c r="AD119" s="2" t="str">
        <f>"1309"</f>
        <v>1309</v>
      </c>
      <c r="AE119" s="2" t="str">
        <f>"1316"</f>
        <v>1316</v>
      </c>
    </row>
    <row r="120" spans="2:31" ht="12.75" customHeight="1" x14ac:dyDescent="0.15">
      <c r="B120" s="3" t="s">
        <v>4</v>
      </c>
      <c r="C120" s="2" t="s">
        <v>22</v>
      </c>
      <c r="D120" s="2" t="str">
        <f>"1207"</f>
        <v>1207</v>
      </c>
      <c r="E120" s="2" t="str">
        <f>"1214"</f>
        <v>1214</v>
      </c>
      <c r="F120" s="2" t="str">
        <f>"1221"</f>
        <v>1221</v>
      </c>
      <c r="G120" s="2" t="str">
        <f>"1228"</f>
        <v>1228</v>
      </c>
      <c r="H120" s="2" t="str">
        <f>"1235"</f>
        <v>1235</v>
      </c>
      <c r="I120" s="2" t="str">
        <f>"1242"</f>
        <v>1242</v>
      </c>
      <c r="J120" s="2" t="str">
        <f>"1249"</f>
        <v>1249</v>
      </c>
      <c r="K120" s="2" t="str">
        <f>"1256"</f>
        <v>1256</v>
      </c>
      <c r="L120" s="2" t="str">
        <f>"1303"</f>
        <v>1303</v>
      </c>
      <c r="M120" s="2" t="str">
        <f>"1310"</f>
        <v>1310</v>
      </c>
      <c r="N120" s="2" t="str">
        <f>"1317"</f>
        <v>1317</v>
      </c>
      <c r="O120" s="2" t="str">
        <f>"1324"</f>
        <v>1324</v>
      </c>
      <c r="R120" s="4" t="s">
        <v>11</v>
      </c>
      <c r="S120" s="2" t="s">
        <v>22</v>
      </c>
      <c r="T120" s="2" t="str">
        <f>"1201"</f>
        <v>1201</v>
      </c>
      <c r="U120" s="2" t="str">
        <f>"1208"</f>
        <v>1208</v>
      </c>
      <c r="V120" s="2" t="str">
        <f>"1215"</f>
        <v>1215</v>
      </c>
      <c r="W120" s="2" t="str">
        <f>"1222"</f>
        <v>1222</v>
      </c>
      <c r="X120" s="2" t="str">
        <f>"1229"</f>
        <v>1229</v>
      </c>
      <c r="Y120" s="2" t="str">
        <f>"1236"</f>
        <v>1236</v>
      </c>
      <c r="Z120" s="2" t="str">
        <f>"1243"</f>
        <v>1243</v>
      </c>
      <c r="AA120" s="2" t="str">
        <f>"1250"</f>
        <v>1250</v>
      </c>
      <c r="AB120" s="2" t="str">
        <f>"1257"</f>
        <v>1257</v>
      </c>
      <c r="AC120" s="2" t="str">
        <f>"1304"</f>
        <v>1304</v>
      </c>
      <c r="AD120" s="2" t="str">
        <f>"1311"</f>
        <v>1311</v>
      </c>
      <c r="AE120" s="2" t="str">
        <f>"1318"</f>
        <v>1318</v>
      </c>
    </row>
    <row r="121" spans="2:31" ht="12.75" customHeight="1" x14ac:dyDescent="0.15">
      <c r="B121" s="3" t="s">
        <v>3</v>
      </c>
      <c r="C121" s="2" t="s">
        <v>22</v>
      </c>
      <c r="D121" s="2" t="str">
        <f>"1208"</f>
        <v>1208</v>
      </c>
      <c r="E121" s="2" t="str">
        <f>"1215"</f>
        <v>1215</v>
      </c>
      <c r="F121" s="2" t="str">
        <f>"1222"</f>
        <v>1222</v>
      </c>
      <c r="G121" s="2" t="str">
        <f>"1229"</f>
        <v>1229</v>
      </c>
      <c r="H121" s="2" t="str">
        <f>"1236"</f>
        <v>1236</v>
      </c>
      <c r="I121" s="2" t="str">
        <f>"1243"</f>
        <v>1243</v>
      </c>
      <c r="J121" s="2" t="str">
        <f>"1250"</f>
        <v>1250</v>
      </c>
      <c r="K121" s="2" t="str">
        <f>"1257"</f>
        <v>1257</v>
      </c>
      <c r="L121" s="2" t="str">
        <f>"1304"</f>
        <v>1304</v>
      </c>
      <c r="M121" s="2" t="str">
        <f>"1311"</f>
        <v>1311</v>
      </c>
      <c r="N121" s="2" t="str">
        <f>"1318"</f>
        <v>1318</v>
      </c>
      <c r="O121" s="2" t="str">
        <f>"1325"</f>
        <v>1325</v>
      </c>
      <c r="R121" s="4" t="s">
        <v>12</v>
      </c>
      <c r="S121" s="2" t="s">
        <v>22</v>
      </c>
      <c r="T121" s="2" t="str">
        <f>"1203"</f>
        <v>1203</v>
      </c>
      <c r="U121" s="2" t="str">
        <f>"1210"</f>
        <v>1210</v>
      </c>
      <c r="V121" s="2" t="str">
        <f>"1217"</f>
        <v>1217</v>
      </c>
      <c r="W121" s="2" t="str">
        <f>"1224"</f>
        <v>1224</v>
      </c>
      <c r="X121" s="2" t="str">
        <f>"1231"</f>
        <v>1231</v>
      </c>
      <c r="Y121" s="2" t="str">
        <f>"1238"</f>
        <v>1238</v>
      </c>
      <c r="Z121" s="2" t="str">
        <f>"1245"</f>
        <v>1245</v>
      </c>
      <c r="AA121" s="2" t="str">
        <f>"1252"</f>
        <v>1252</v>
      </c>
      <c r="AB121" s="2" t="str">
        <f>"1259"</f>
        <v>1259</v>
      </c>
      <c r="AC121" s="2" t="str">
        <f>"1306"</f>
        <v>1306</v>
      </c>
      <c r="AD121" s="2" t="str">
        <f>"1313"</f>
        <v>1313</v>
      </c>
      <c r="AE121" s="2" t="str">
        <f>"1320"</f>
        <v>1320</v>
      </c>
    </row>
    <row r="122" spans="2:31" ht="12.75" customHeight="1" x14ac:dyDescent="0.15">
      <c r="B122" s="3" t="s">
        <v>2</v>
      </c>
      <c r="C122" s="2" t="s">
        <v>22</v>
      </c>
      <c r="D122" s="2" t="str">
        <f>"1211"</f>
        <v>1211</v>
      </c>
      <c r="E122" s="2" t="str">
        <f>"1218"</f>
        <v>1218</v>
      </c>
      <c r="F122" s="2" t="str">
        <f>"1225"</f>
        <v>1225</v>
      </c>
      <c r="G122" s="2" t="str">
        <f>"1232"</f>
        <v>1232</v>
      </c>
      <c r="H122" s="2" t="str">
        <f>"1239"</f>
        <v>1239</v>
      </c>
      <c r="I122" s="2" t="str">
        <f>"1246"</f>
        <v>1246</v>
      </c>
      <c r="J122" s="2" t="str">
        <f>"1253"</f>
        <v>1253</v>
      </c>
      <c r="K122" s="2" t="str">
        <f>"1300"</f>
        <v>1300</v>
      </c>
      <c r="L122" s="2" t="str">
        <f>"1307"</f>
        <v>1307</v>
      </c>
      <c r="M122" s="2" t="str">
        <f>"1314"</f>
        <v>1314</v>
      </c>
      <c r="N122" s="2" t="str">
        <f>"1321"</f>
        <v>1321</v>
      </c>
      <c r="O122" s="2" t="str">
        <f>"1328"</f>
        <v>1328</v>
      </c>
      <c r="R122" s="4" t="s">
        <v>13</v>
      </c>
      <c r="S122" s="2" t="s">
        <v>22</v>
      </c>
      <c r="T122" s="2" t="str">
        <f>"1204"</f>
        <v>1204</v>
      </c>
      <c r="U122" s="2" t="str">
        <f>"1211"</f>
        <v>1211</v>
      </c>
      <c r="V122" s="2" t="str">
        <f>"1218"</f>
        <v>1218</v>
      </c>
      <c r="W122" s="2" t="str">
        <f>"1225"</f>
        <v>1225</v>
      </c>
      <c r="X122" s="2" t="str">
        <f>"1232"</f>
        <v>1232</v>
      </c>
      <c r="Y122" s="2" t="str">
        <f>"1239"</f>
        <v>1239</v>
      </c>
      <c r="Z122" s="2" t="str">
        <f>"1246"</f>
        <v>1246</v>
      </c>
      <c r="AA122" s="2" t="str">
        <f>"1253"</f>
        <v>1253</v>
      </c>
      <c r="AB122" s="2" t="str">
        <f>"1300"</f>
        <v>1300</v>
      </c>
      <c r="AC122" s="2" t="str">
        <f>"1307"</f>
        <v>1307</v>
      </c>
      <c r="AD122" s="2" t="str">
        <f>"1314"</f>
        <v>1314</v>
      </c>
      <c r="AE122" s="2" t="str">
        <f>"1321"</f>
        <v>1321</v>
      </c>
    </row>
    <row r="123" spans="2:31" ht="12.75" customHeight="1" x14ac:dyDescent="0.15">
      <c r="B123" s="3" t="s">
        <v>1</v>
      </c>
      <c r="C123" s="2" t="s">
        <v>22</v>
      </c>
      <c r="D123" s="2" t="str">
        <f>"1213"</f>
        <v>1213</v>
      </c>
      <c r="E123" s="2" t="str">
        <f>"1220"</f>
        <v>1220</v>
      </c>
      <c r="F123" s="2" t="str">
        <f>"1227"</f>
        <v>1227</v>
      </c>
      <c r="G123" s="2" t="str">
        <f>"1234"</f>
        <v>1234</v>
      </c>
      <c r="H123" s="2" t="str">
        <f>"1241"</f>
        <v>1241</v>
      </c>
      <c r="I123" s="2" t="str">
        <f>"1248"</f>
        <v>1248</v>
      </c>
      <c r="J123" s="2" t="str">
        <f>"1255"</f>
        <v>1255</v>
      </c>
      <c r="K123" s="2" t="str">
        <f>"1302"</f>
        <v>1302</v>
      </c>
      <c r="L123" s="2" t="str">
        <f>"1309"</f>
        <v>1309</v>
      </c>
      <c r="M123" s="2" t="str">
        <f>"1316"</f>
        <v>1316</v>
      </c>
      <c r="N123" s="2" t="str">
        <f>"1323"</f>
        <v>1323</v>
      </c>
      <c r="O123" s="2" t="str">
        <f>"1330"</f>
        <v>1330</v>
      </c>
      <c r="R123" s="4" t="s">
        <v>14</v>
      </c>
      <c r="S123" s="2" t="s">
        <v>22</v>
      </c>
      <c r="T123" s="2" t="str">
        <f>"1206"</f>
        <v>1206</v>
      </c>
      <c r="U123" s="2" t="str">
        <f>"1213"</f>
        <v>1213</v>
      </c>
      <c r="V123" s="2" t="str">
        <f>"1220"</f>
        <v>1220</v>
      </c>
      <c r="W123" s="2" t="str">
        <f>"1227"</f>
        <v>1227</v>
      </c>
      <c r="X123" s="2" t="str">
        <f>"1234"</f>
        <v>1234</v>
      </c>
      <c r="Y123" s="2" t="str">
        <f>"1241"</f>
        <v>1241</v>
      </c>
      <c r="Z123" s="2" t="str">
        <f>"1248"</f>
        <v>1248</v>
      </c>
      <c r="AA123" s="2" t="str">
        <f>"1255"</f>
        <v>1255</v>
      </c>
      <c r="AB123" s="2" t="str">
        <f>"1302"</f>
        <v>1302</v>
      </c>
      <c r="AC123" s="2" t="str">
        <f>"1309"</f>
        <v>1309</v>
      </c>
      <c r="AD123" s="2" t="str">
        <f>"1316"</f>
        <v>1316</v>
      </c>
      <c r="AE123" s="2" t="str">
        <f>"1323"</f>
        <v>1323</v>
      </c>
    </row>
    <row r="124" spans="2:31" ht="12.75" customHeight="1" x14ac:dyDescent="0.15">
      <c r="B124" s="3" t="s">
        <v>0</v>
      </c>
      <c r="C124" s="2" t="s">
        <v>18</v>
      </c>
      <c r="D124" s="2" t="str">
        <f>"1216"</f>
        <v>1216</v>
      </c>
      <c r="E124" s="2" t="str">
        <f>"1223"</f>
        <v>1223</v>
      </c>
      <c r="F124" s="2" t="str">
        <f>"1230"</f>
        <v>1230</v>
      </c>
      <c r="G124" s="2" t="str">
        <f>"1237"</f>
        <v>1237</v>
      </c>
      <c r="H124" s="2" t="str">
        <f>"1244"</f>
        <v>1244</v>
      </c>
      <c r="I124" s="2" t="str">
        <f>"1251"</f>
        <v>1251</v>
      </c>
      <c r="J124" s="2" t="str">
        <f>"1258"</f>
        <v>1258</v>
      </c>
      <c r="K124" s="2" t="str">
        <f>"1305"</f>
        <v>1305</v>
      </c>
      <c r="L124" s="2" t="str">
        <f>"1312"</f>
        <v>1312</v>
      </c>
      <c r="M124" s="2" t="str">
        <f>"1319"</f>
        <v>1319</v>
      </c>
      <c r="N124" s="2" t="str">
        <f>"1326"</f>
        <v>1326</v>
      </c>
      <c r="O124" s="2" t="str">
        <f>"1333"</f>
        <v>1333</v>
      </c>
      <c r="R124" s="4" t="s">
        <v>15</v>
      </c>
      <c r="S124" s="2" t="s">
        <v>18</v>
      </c>
      <c r="T124" s="2" t="str">
        <f>"1208"</f>
        <v>1208</v>
      </c>
      <c r="U124" s="2" t="str">
        <f>"1215"</f>
        <v>1215</v>
      </c>
      <c r="V124" s="2" t="str">
        <f>"1222"</f>
        <v>1222</v>
      </c>
      <c r="W124" s="2" t="str">
        <f>"1229"</f>
        <v>1229</v>
      </c>
      <c r="X124" s="2" t="str">
        <f>"1236"</f>
        <v>1236</v>
      </c>
      <c r="Y124" s="2" t="str">
        <f>"1243"</f>
        <v>1243</v>
      </c>
      <c r="Z124" s="2" t="str">
        <f>"1250"</f>
        <v>1250</v>
      </c>
      <c r="AA124" s="2" t="str">
        <f>"1257"</f>
        <v>1257</v>
      </c>
      <c r="AB124" s="2" t="str">
        <f>"1304"</f>
        <v>1304</v>
      </c>
      <c r="AC124" s="2" t="str">
        <f>"1311"</f>
        <v>1311</v>
      </c>
      <c r="AD124" s="2" t="str">
        <f>"1318"</f>
        <v>1318</v>
      </c>
      <c r="AE124" s="2" t="str">
        <f>"1325"</f>
        <v>1325</v>
      </c>
    </row>
    <row r="125" spans="2:31" ht="12.75" customHeight="1" x14ac:dyDescent="0.15">
      <c r="B125" s="10" t="s">
        <v>20</v>
      </c>
      <c r="C125" s="10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R125" s="10" t="s">
        <v>20</v>
      </c>
      <c r="S125" s="10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8" spans="2:31" ht="12.75" customHeight="1" x14ac:dyDescent="0.15">
      <c r="B128" s="9" t="s">
        <v>21</v>
      </c>
      <c r="C128" s="9"/>
      <c r="D128" s="9"/>
      <c r="E128" s="9"/>
      <c r="F128" s="9"/>
      <c r="G128" s="9"/>
      <c r="H128" s="9"/>
      <c r="M128" s="8" t="s">
        <v>25</v>
      </c>
      <c r="N128" s="8"/>
      <c r="O128" s="8"/>
      <c r="R128" s="9" t="s">
        <v>28</v>
      </c>
      <c r="S128" s="9"/>
      <c r="T128" s="9"/>
      <c r="U128" s="9"/>
      <c r="V128" s="9"/>
      <c r="W128" s="9"/>
      <c r="X128" s="9"/>
      <c r="AC128" s="8" t="s">
        <v>25</v>
      </c>
      <c r="AD128" s="8"/>
      <c r="AE128" s="8"/>
    </row>
    <row r="130" spans="2:31" ht="12.75" customHeight="1" x14ac:dyDescent="0.15">
      <c r="B130" s="10" t="s">
        <v>16</v>
      </c>
      <c r="C130" s="10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R130" s="10" t="s">
        <v>16</v>
      </c>
      <c r="S130" s="10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2:31" ht="12.75" customHeight="1" x14ac:dyDescent="0.15">
      <c r="B131" s="10" t="s">
        <v>19</v>
      </c>
      <c r="C131" s="10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R131" s="10" t="s">
        <v>19</v>
      </c>
      <c r="S131" s="10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2:31" ht="12.75" customHeight="1" x14ac:dyDescent="0.15">
      <c r="B132" s="3" t="s">
        <v>15</v>
      </c>
      <c r="C132" s="2" t="s">
        <v>17</v>
      </c>
      <c r="D132" s="2" t="str">
        <f>"1312"</f>
        <v>1312</v>
      </c>
      <c r="E132" s="2" t="str">
        <f>"1319"</f>
        <v>1319</v>
      </c>
      <c r="F132" s="2" t="str">
        <f>"1326"</f>
        <v>1326</v>
      </c>
      <c r="G132" s="2" t="str">
        <f>"1333"</f>
        <v>1333</v>
      </c>
      <c r="H132" s="2" t="str">
        <f>"1340"</f>
        <v>1340</v>
      </c>
      <c r="I132" s="2" t="str">
        <f>"1347"</f>
        <v>1347</v>
      </c>
      <c r="J132" s="2" t="str">
        <f>"1354"</f>
        <v>1354</v>
      </c>
      <c r="K132" s="2" t="str">
        <f>"1401"</f>
        <v>1401</v>
      </c>
      <c r="L132" s="2" t="str">
        <f>"1408"</f>
        <v>1408</v>
      </c>
      <c r="M132" s="2" t="str">
        <f>"1415"</f>
        <v>1415</v>
      </c>
      <c r="N132" s="2" t="str">
        <f>"1422"</f>
        <v>1422</v>
      </c>
      <c r="O132" s="2" t="str">
        <f>"1429"</f>
        <v>1429</v>
      </c>
      <c r="R132" s="3" t="s">
        <v>0</v>
      </c>
      <c r="S132" s="2" t="s">
        <v>17</v>
      </c>
      <c r="T132" s="2" t="str">
        <f>"1305"</f>
        <v>1305</v>
      </c>
      <c r="U132" s="2" t="str">
        <f>"1312"</f>
        <v>1312</v>
      </c>
      <c r="V132" s="2" t="str">
        <f>"1319"</f>
        <v>1319</v>
      </c>
      <c r="W132" s="2" t="str">
        <f>"1326"</f>
        <v>1326</v>
      </c>
      <c r="X132" s="2" t="str">
        <f>"1333"</f>
        <v>1333</v>
      </c>
      <c r="Y132" s="2" t="str">
        <f>"1340"</f>
        <v>1340</v>
      </c>
      <c r="Z132" s="2" t="str">
        <f>"1347"</f>
        <v>1347</v>
      </c>
      <c r="AA132" s="2" t="str">
        <f>"1354"</f>
        <v>1354</v>
      </c>
      <c r="AB132" s="2" t="str">
        <f>"1401"</f>
        <v>1401</v>
      </c>
      <c r="AC132" s="2" t="str">
        <f>"1408"</f>
        <v>1408</v>
      </c>
      <c r="AD132" s="2" t="str">
        <f>"1415"</f>
        <v>1415</v>
      </c>
      <c r="AE132" s="2" t="str">
        <f>"1422"</f>
        <v>1422</v>
      </c>
    </row>
    <row r="133" spans="2:31" ht="12.75" customHeight="1" x14ac:dyDescent="0.15">
      <c r="B133" s="3" t="s">
        <v>14</v>
      </c>
      <c r="C133" s="2" t="s">
        <v>22</v>
      </c>
      <c r="D133" s="2" t="str">
        <f>"1314"</f>
        <v>1314</v>
      </c>
      <c r="E133" s="2" t="str">
        <f>"1321"</f>
        <v>1321</v>
      </c>
      <c r="F133" s="2" t="str">
        <f>"1328"</f>
        <v>1328</v>
      </c>
      <c r="G133" s="2" t="str">
        <f>"1335"</f>
        <v>1335</v>
      </c>
      <c r="H133" s="2" t="str">
        <f>"1342"</f>
        <v>1342</v>
      </c>
      <c r="I133" s="2" t="str">
        <f>"1349"</f>
        <v>1349</v>
      </c>
      <c r="J133" s="2" t="str">
        <f>"1356"</f>
        <v>1356</v>
      </c>
      <c r="K133" s="2" t="str">
        <f>"1403"</f>
        <v>1403</v>
      </c>
      <c r="L133" s="2" t="str">
        <f>"1410"</f>
        <v>1410</v>
      </c>
      <c r="M133" s="2" t="str">
        <f>"1417"</f>
        <v>1417</v>
      </c>
      <c r="N133" s="2" t="str">
        <f>"1424"</f>
        <v>1424</v>
      </c>
      <c r="O133" s="2" t="str">
        <f>"1431"</f>
        <v>1431</v>
      </c>
      <c r="R133" s="4" t="s">
        <v>1</v>
      </c>
      <c r="S133" s="2" t="s">
        <v>22</v>
      </c>
      <c r="T133" s="2" t="str">
        <f>"1308"</f>
        <v>1308</v>
      </c>
      <c r="U133" s="2" t="str">
        <f>"1315"</f>
        <v>1315</v>
      </c>
      <c r="V133" s="2" t="str">
        <f>"1322"</f>
        <v>1322</v>
      </c>
      <c r="W133" s="2" t="str">
        <f>"1329"</f>
        <v>1329</v>
      </c>
      <c r="X133" s="2" t="str">
        <f>"1336"</f>
        <v>1336</v>
      </c>
      <c r="Y133" s="2" t="str">
        <f>"1343"</f>
        <v>1343</v>
      </c>
      <c r="Z133" s="2" t="str">
        <f>"1350"</f>
        <v>1350</v>
      </c>
      <c r="AA133" s="2" t="str">
        <f>"1357"</f>
        <v>1357</v>
      </c>
      <c r="AB133" s="2" t="str">
        <f>"1404"</f>
        <v>1404</v>
      </c>
      <c r="AC133" s="2" t="str">
        <f>"1411"</f>
        <v>1411</v>
      </c>
      <c r="AD133" s="2" t="str">
        <f>"1418"</f>
        <v>1418</v>
      </c>
      <c r="AE133" s="2" t="str">
        <f>"1425"</f>
        <v>1425</v>
      </c>
    </row>
    <row r="134" spans="2:31" ht="12.75" customHeight="1" x14ac:dyDescent="0.15">
      <c r="B134" s="3" t="s">
        <v>13</v>
      </c>
      <c r="C134" s="2" t="s">
        <v>22</v>
      </c>
      <c r="D134" s="2" t="str">
        <f>"1316"</f>
        <v>1316</v>
      </c>
      <c r="E134" s="2" t="str">
        <f>"1323"</f>
        <v>1323</v>
      </c>
      <c r="F134" s="2" t="str">
        <f>"1330"</f>
        <v>1330</v>
      </c>
      <c r="G134" s="2" t="str">
        <f>"1337"</f>
        <v>1337</v>
      </c>
      <c r="H134" s="2" t="str">
        <f>"1344"</f>
        <v>1344</v>
      </c>
      <c r="I134" s="2" t="str">
        <f>"1351"</f>
        <v>1351</v>
      </c>
      <c r="J134" s="2" t="str">
        <f>"1358"</f>
        <v>1358</v>
      </c>
      <c r="K134" s="2" t="str">
        <f>"1405"</f>
        <v>1405</v>
      </c>
      <c r="L134" s="2" t="str">
        <f>"1412"</f>
        <v>1412</v>
      </c>
      <c r="M134" s="2" t="str">
        <f>"1419"</f>
        <v>1419</v>
      </c>
      <c r="N134" s="2" t="str">
        <f>"1426"</f>
        <v>1426</v>
      </c>
      <c r="O134" s="2" t="str">
        <f>"1433"</f>
        <v>1433</v>
      </c>
      <c r="R134" s="4" t="s">
        <v>2</v>
      </c>
      <c r="S134" s="2" t="s">
        <v>22</v>
      </c>
      <c r="T134" s="2" t="str">
        <f>"1310"</f>
        <v>1310</v>
      </c>
      <c r="U134" s="2" t="str">
        <f>"1317"</f>
        <v>1317</v>
      </c>
      <c r="V134" s="2" t="str">
        <f>"1324"</f>
        <v>1324</v>
      </c>
      <c r="W134" s="2" t="str">
        <f>"1331"</f>
        <v>1331</v>
      </c>
      <c r="X134" s="2" t="str">
        <f>"1338"</f>
        <v>1338</v>
      </c>
      <c r="Y134" s="2" t="str">
        <f>"1345"</f>
        <v>1345</v>
      </c>
      <c r="Z134" s="2" t="str">
        <f>"1352"</f>
        <v>1352</v>
      </c>
      <c r="AA134" s="2" t="str">
        <f>"1359"</f>
        <v>1359</v>
      </c>
      <c r="AB134" s="2" t="str">
        <f>"1406"</f>
        <v>1406</v>
      </c>
      <c r="AC134" s="2" t="str">
        <f>"1413"</f>
        <v>1413</v>
      </c>
      <c r="AD134" s="2" t="str">
        <f>"1420"</f>
        <v>1420</v>
      </c>
      <c r="AE134" s="2" t="str">
        <f>"1427"</f>
        <v>1427</v>
      </c>
    </row>
    <row r="135" spans="2:31" ht="12.75" customHeight="1" x14ac:dyDescent="0.15">
      <c r="B135" s="3" t="s">
        <v>12</v>
      </c>
      <c r="C135" s="2" t="s">
        <v>22</v>
      </c>
      <c r="D135" s="2" t="str">
        <f>"1318"</f>
        <v>1318</v>
      </c>
      <c r="E135" s="2" t="str">
        <f>"1325"</f>
        <v>1325</v>
      </c>
      <c r="F135" s="2" t="str">
        <f>"1332"</f>
        <v>1332</v>
      </c>
      <c r="G135" s="2" t="str">
        <f>"1339"</f>
        <v>1339</v>
      </c>
      <c r="H135" s="2" t="str">
        <f>"1346"</f>
        <v>1346</v>
      </c>
      <c r="I135" s="2" t="str">
        <f>"1353"</f>
        <v>1353</v>
      </c>
      <c r="J135" s="2" t="str">
        <f>"1400"</f>
        <v>1400</v>
      </c>
      <c r="K135" s="2" t="str">
        <f>"1407"</f>
        <v>1407</v>
      </c>
      <c r="L135" s="2" t="str">
        <f>"1414"</f>
        <v>1414</v>
      </c>
      <c r="M135" s="2" t="str">
        <f>"1421"</f>
        <v>1421</v>
      </c>
      <c r="N135" s="2" t="str">
        <f>"1428"</f>
        <v>1428</v>
      </c>
      <c r="O135" s="2" t="str">
        <f>"1435"</f>
        <v>1435</v>
      </c>
      <c r="R135" s="4" t="s">
        <v>3</v>
      </c>
      <c r="S135" s="2" t="s">
        <v>22</v>
      </c>
      <c r="T135" s="2" t="str">
        <f>"1312"</f>
        <v>1312</v>
      </c>
      <c r="U135" s="2" t="str">
        <f>"1319"</f>
        <v>1319</v>
      </c>
      <c r="V135" s="2" t="str">
        <f>"1326"</f>
        <v>1326</v>
      </c>
      <c r="W135" s="2" t="str">
        <f>"1333"</f>
        <v>1333</v>
      </c>
      <c r="X135" s="2" t="str">
        <f>"1340"</f>
        <v>1340</v>
      </c>
      <c r="Y135" s="2" t="str">
        <f>"1347"</f>
        <v>1347</v>
      </c>
      <c r="Z135" s="2" t="str">
        <f>"1354"</f>
        <v>1354</v>
      </c>
      <c r="AA135" s="2" t="str">
        <f>"1401"</f>
        <v>1401</v>
      </c>
      <c r="AB135" s="2" t="str">
        <f>"1408"</f>
        <v>1408</v>
      </c>
      <c r="AC135" s="2" t="str">
        <f>"1415"</f>
        <v>1415</v>
      </c>
      <c r="AD135" s="2" t="str">
        <f>"1422"</f>
        <v>1422</v>
      </c>
      <c r="AE135" s="2" t="str">
        <f>"1429"</f>
        <v>1429</v>
      </c>
    </row>
    <row r="136" spans="2:31" ht="12.75" customHeight="1" x14ac:dyDescent="0.15">
      <c r="B136" s="3" t="s">
        <v>11</v>
      </c>
      <c r="C136" s="2" t="s">
        <v>22</v>
      </c>
      <c r="D136" s="2" t="str">
        <f>"1319"</f>
        <v>1319</v>
      </c>
      <c r="E136" s="2" t="str">
        <f>"1326"</f>
        <v>1326</v>
      </c>
      <c r="F136" s="2" t="str">
        <f>"1333"</f>
        <v>1333</v>
      </c>
      <c r="G136" s="2" t="str">
        <f>"1340"</f>
        <v>1340</v>
      </c>
      <c r="H136" s="2" t="str">
        <f>"1347"</f>
        <v>1347</v>
      </c>
      <c r="I136" s="2" t="str">
        <f>"1354"</f>
        <v>1354</v>
      </c>
      <c r="J136" s="2" t="str">
        <f>"1401"</f>
        <v>1401</v>
      </c>
      <c r="K136" s="2" t="str">
        <f>"1408"</f>
        <v>1408</v>
      </c>
      <c r="L136" s="2" t="str">
        <f>"1415"</f>
        <v>1415</v>
      </c>
      <c r="M136" s="2" t="str">
        <f>"1422"</f>
        <v>1422</v>
      </c>
      <c r="N136" s="2" t="str">
        <f>"1429"</f>
        <v>1429</v>
      </c>
      <c r="O136" s="2" t="str">
        <f>"1436"</f>
        <v>1436</v>
      </c>
      <c r="R136" s="4" t="s">
        <v>4</v>
      </c>
      <c r="S136" s="2" t="s">
        <v>22</v>
      </c>
      <c r="T136" s="2" t="str">
        <f>"1314"</f>
        <v>1314</v>
      </c>
      <c r="U136" s="2" t="str">
        <f>"1321"</f>
        <v>1321</v>
      </c>
      <c r="V136" s="2" t="str">
        <f>"1328"</f>
        <v>1328</v>
      </c>
      <c r="W136" s="2" t="str">
        <f>"1335"</f>
        <v>1335</v>
      </c>
      <c r="X136" s="2" t="str">
        <f>"1342"</f>
        <v>1342</v>
      </c>
      <c r="Y136" s="2" t="str">
        <f>"1349"</f>
        <v>1349</v>
      </c>
      <c r="Z136" s="2" t="str">
        <f>"1356"</f>
        <v>1356</v>
      </c>
      <c r="AA136" s="2" t="str">
        <f>"1403"</f>
        <v>1403</v>
      </c>
      <c r="AB136" s="2" t="str">
        <f>"1410"</f>
        <v>1410</v>
      </c>
      <c r="AC136" s="2" t="str">
        <f>"1417"</f>
        <v>1417</v>
      </c>
      <c r="AD136" s="2" t="str">
        <f>"1424"</f>
        <v>1424</v>
      </c>
      <c r="AE136" s="2" t="str">
        <f>"1431"</f>
        <v>1431</v>
      </c>
    </row>
    <row r="137" spans="2:31" ht="12.75" customHeight="1" x14ac:dyDescent="0.15">
      <c r="B137" s="3" t="s">
        <v>10</v>
      </c>
      <c r="C137" s="2" t="s">
        <v>22</v>
      </c>
      <c r="D137" s="2" t="str">
        <f>"1322"</f>
        <v>1322</v>
      </c>
      <c r="E137" s="2" t="str">
        <f>"1329"</f>
        <v>1329</v>
      </c>
      <c r="F137" s="2" t="str">
        <f>"1336"</f>
        <v>1336</v>
      </c>
      <c r="G137" s="2" t="str">
        <f>"1343"</f>
        <v>1343</v>
      </c>
      <c r="H137" s="2" t="str">
        <f>"1350"</f>
        <v>1350</v>
      </c>
      <c r="I137" s="2" t="str">
        <f>"1357"</f>
        <v>1357</v>
      </c>
      <c r="J137" s="2" t="str">
        <f>"1404"</f>
        <v>1404</v>
      </c>
      <c r="K137" s="2" t="str">
        <f>"1411"</f>
        <v>1411</v>
      </c>
      <c r="L137" s="2" t="str">
        <f>"1418"</f>
        <v>1418</v>
      </c>
      <c r="M137" s="2" t="str">
        <f>"1425"</f>
        <v>1425</v>
      </c>
      <c r="N137" s="2" t="str">
        <f>"1432"</f>
        <v>1432</v>
      </c>
      <c r="O137" s="2" t="str">
        <f>"1439"</f>
        <v>1439</v>
      </c>
      <c r="R137" s="4" t="s">
        <v>5</v>
      </c>
      <c r="S137" s="2" t="s">
        <v>22</v>
      </c>
      <c r="T137" s="2" t="str">
        <f>"1315"</f>
        <v>1315</v>
      </c>
      <c r="U137" s="2" t="str">
        <f>"1322"</f>
        <v>1322</v>
      </c>
      <c r="V137" s="2" t="str">
        <f>"1329"</f>
        <v>1329</v>
      </c>
      <c r="W137" s="2" t="str">
        <f>"1336"</f>
        <v>1336</v>
      </c>
      <c r="X137" s="2" t="str">
        <f>"1343"</f>
        <v>1343</v>
      </c>
      <c r="Y137" s="2" t="str">
        <f>"1350"</f>
        <v>1350</v>
      </c>
      <c r="Z137" s="2" t="str">
        <f>"1357"</f>
        <v>1357</v>
      </c>
      <c r="AA137" s="2" t="str">
        <f>"1404"</f>
        <v>1404</v>
      </c>
      <c r="AB137" s="2" t="str">
        <f>"1411"</f>
        <v>1411</v>
      </c>
      <c r="AC137" s="2" t="str">
        <f>"1418"</f>
        <v>1418</v>
      </c>
      <c r="AD137" s="2" t="str">
        <f>"1425"</f>
        <v>1425</v>
      </c>
      <c r="AE137" s="2" t="str">
        <f>"1432"</f>
        <v>1432</v>
      </c>
    </row>
    <row r="138" spans="2:31" ht="12.75" customHeight="1" x14ac:dyDescent="0.15">
      <c r="B138" s="3" t="s">
        <v>9</v>
      </c>
      <c r="C138" s="2" t="s">
        <v>22</v>
      </c>
      <c r="D138" s="2" t="str">
        <f>"1323"</f>
        <v>1323</v>
      </c>
      <c r="E138" s="2" t="str">
        <f>"1330"</f>
        <v>1330</v>
      </c>
      <c r="F138" s="2" t="str">
        <f>"1337"</f>
        <v>1337</v>
      </c>
      <c r="G138" s="2" t="str">
        <f>"1344"</f>
        <v>1344</v>
      </c>
      <c r="H138" s="2" t="str">
        <f>"1351"</f>
        <v>1351</v>
      </c>
      <c r="I138" s="2" t="str">
        <f>"1358"</f>
        <v>1358</v>
      </c>
      <c r="J138" s="2" t="str">
        <f>"1405"</f>
        <v>1405</v>
      </c>
      <c r="K138" s="2" t="str">
        <f>"1412"</f>
        <v>1412</v>
      </c>
      <c r="L138" s="2" t="str">
        <f>"1419"</f>
        <v>1419</v>
      </c>
      <c r="M138" s="2" t="str">
        <f>"1426"</f>
        <v>1426</v>
      </c>
      <c r="N138" s="2" t="str">
        <f>"1433"</f>
        <v>1433</v>
      </c>
      <c r="O138" s="2" t="str">
        <f>"1440"</f>
        <v>1440</v>
      </c>
      <c r="R138" s="4" t="s">
        <v>6</v>
      </c>
      <c r="S138" s="2" t="s">
        <v>22</v>
      </c>
      <c r="T138" s="2" t="str">
        <f>"1317"</f>
        <v>1317</v>
      </c>
      <c r="U138" s="2" t="str">
        <f>"1324"</f>
        <v>1324</v>
      </c>
      <c r="V138" s="2" t="str">
        <f>"1331"</f>
        <v>1331</v>
      </c>
      <c r="W138" s="2" t="str">
        <f>"1338"</f>
        <v>1338</v>
      </c>
      <c r="X138" s="2" t="str">
        <f>"1345"</f>
        <v>1345</v>
      </c>
      <c r="Y138" s="2" t="str">
        <f>"1352"</f>
        <v>1352</v>
      </c>
      <c r="Z138" s="2" t="str">
        <f>"1359"</f>
        <v>1359</v>
      </c>
      <c r="AA138" s="2" t="str">
        <f>"1406"</f>
        <v>1406</v>
      </c>
      <c r="AB138" s="2" t="str">
        <f>"1413"</f>
        <v>1413</v>
      </c>
      <c r="AC138" s="2" t="str">
        <f>"1420"</f>
        <v>1420</v>
      </c>
      <c r="AD138" s="2" t="str">
        <f>"1427"</f>
        <v>1427</v>
      </c>
      <c r="AE138" s="2" t="str">
        <f>"1434"</f>
        <v>1434</v>
      </c>
    </row>
    <row r="139" spans="2:31" ht="12.75" customHeight="1" x14ac:dyDescent="0.15">
      <c r="B139" s="3" t="s">
        <v>8</v>
      </c>
      <c r="C139" s="2" t="s">
        <v>22</v>
      </c>
      <c r="D139" s="2" t="str">
        <f>"1325"</f>
        <v>1325</v>
      </c>
      <c r="E139" s="2" t="str">
        <f>"1332"</f>
        <v>1332</v>
      </c>
      <c r="F139" s="2" t="str">
        <f>"1339"</f>
        <v>1339</v>
      </c>
      <c r="G139" s="2" t="str">
        <f>"1346"</f>
        <v>1346</v>
      </c>
      <c r="H139" s="2" t="str">
        <f>"1353"</f>
        <v>1353</v>
      </c>
      <c r="I139" s="2" t="str">
        <f>"1400"</f>
        <v>1400</v>
      </c>
      <c r="J139" s="2" t="str">
        <f>"1407"</f>
        <v>1407</v>
      </c>
      <c r="K139" s="2" t="str">
        <f>"1414"</f>
        <v>1414</v>
      </c>
      <c r="L139" s="2" t="str">
        <f>"1421"</f>
        <v>1421</v>
      </c>
      <c r="M139" s="2" t="str">
        <f>"1428"</f>
        <v>1428</v>
      </c>
      <c r="N139" s="2" t="str">
        <f>"1435"</f>
        <v>1435</v>
      </c>
      <c r="O139" s="2" t="str">
        <f>"1442"</f>
        <v>1442</v>
      </c>
      <c r="R139" s="4" t="s">
        <v>7</v>
      </c>
      <c r="S139" s="2" t="s">
        <v>22</v>
      </c>
      <c r="T139" s="2" t="str">
        <f>"1318"</f>
        <v>1318</v>
      </c>
      <c r="U139" s="2" t="str">
        <f>"1325"</f>
        <v>1325</v>
      </c>
      <c r="V139" s="2" t="str">
        <f>"1332"</f>
        <v>1332</v>
      </c>
      <c r="W139" s="2" t="str">
        <f>"1339"</f>
        <v>1339</v>
      </c>
      <c r="X139" s="2" t="str">
        <f>"1346"</f>
        <v>1346</v>
      </c>
      <c r="Y139" s="2" t="str">
        <f>"1353"</f>
        <v>1353</v>
      </c>
      <c r="Z139" s="2" t="str">
        <f>"1400"</f>
        <v>1400</v>
      </c>
      <c r="AA139" s="2" t="str">
        <f>"1407"</f>
        <v>1407</v>
      </c>
      <c r="AB139" s="2" t="str">
        <f>"1414"</f>
        <v>1414</v>
      </c>
      <c r="AC139" s="2" t="str">
        <f>"1421"</f>
        <v>1421</v>
      </c>
      <c r="AD139" s="2" t="str">
        <f>"1428"</f>
        <v>1428</v>
      </c>
      <c r="AE139" s="2" t="str">
        <f>"1435"</f>
        <v>1435</v>
      </c>
    </row>
    <row r="140" spans="2:31" ht="12.75" customHeight="1" x14ac:dyDescent="0.15">
      <c r="B140" s="3" t="s">
        <v>7</v>
      </c>
      <c r="C140" s="2" t="s">
        <v>22</v>
      </c>
      <c r="D140" s="2" t="str">
        <f>"1326"</f>
        <v>1326</v>
      </c>
      <c r="E140" s="2" t="str">
        <f>"1333"</f>
        <v>1333</v>
      </c>
      <c r="F140" s="2" t="str">
        <f>"1340"</f>
        <v>1340</v>
      </c>
      <c r="G140" s="2" t="str">
        <f>"1347"</f>
        <v>1347</v>
      </c>
      <c r="H140" s="2" t="str">
        <f>"1354"</f>
        <v>1354</v>
      </c>
      <c r="I140" s="2" t="str">
        <f>"1401"</f>
        <v>1401</v>
      </c>
      <c r="J140" s="2" t="str">
        <f>"1408"</f>
        <v>1408</v>
      </c>
      <c r="K140" s="2" t="str">
        <f>"1415"</f>
        <v>1415</v>
      </c>
      <c r="L140" s="2" t="str">
        <f>"1422"</f>
        <v>1422</v>
      </c>
      <c r="M140" s="2" t="str">
        <f>"1429"</f>
        <v>1429</v>
      </c>
      <c r="N140" s="2" t="str">
        <f>"1436"</f>
        <v>1436</v>
      </c>
      <c r="O140" s="2" t="str">
        <f>"1443"</f>
        <v>1443</v>
      </c>
      <c r="R140" s="4" t="s">
        <v>8</v>
      </c>
      <c r="S140" s="2" t="s">
        <v>22</v>
      </c>
      <c r="T140" s="2" t="str">
        <f>"1320"</f>
        <v>1320</v>
      </c>
      <c r="U140" s="2" t="str">
        <f>"1327"</f>
        <v>1327</v>
      </c>
      <c r="V140" s="2" t="str">
        <f>"1334"</f>
        <v>1334</v>
      </c>
      <c r="W140" s="2" t="str">
        <f>"1341"</f>
        <v>1341</v>
      </c>
      <c r="X140" s="2" t="str">
        <f>"1348"</f>
        <v>1348</v>
      </c>
      <c r="Y140" s="2" t="str">
        <f>"1355"</f>
        <v>1355</v>
      </c>
      <c r="Z140" s="2" t="str">
        <f>"1402"</f>
        <v>1402</v>
      </c>
      <c r="AA140" s="2" t="str">
        <f>"1409"</f>
        <v>1409</v>
      </c>
      <c r="AB140" s="2" t="str">
        <f>"1416"</f>
        <v>1416</v>
      </c>
      <c r="AC140" s="2" t="str">
        <f>"1423"</f>
        <v>1423</v>
      </c>
      <c r="AD140" s="2" t="str">
        <f>"1430"</f>
        <v>1430</v>
      </c>
      <c r="AE140" s="2" t="str">
        <f>"1437"</f>
        <v>1437</v>
      </c>
    </row>
    <row r="141" spans="2:31" ht="12.75" customHeight="1" x14ac:dyDescent="0.15">
      <c r="B141" s="3" t="s">
        <v>6</v>
      </c>
      <c r="C141" s="2" t="s">
        <v>22</v>
      </c>
      <c r="D141" s="2" t="str">
        <f>"1328"</f>
        <v>1328</v>
      </c>
      <c r="E141" s="2" t="str">
        <f>"1335"</f>
        <v>1335</v>
      </c>
      <c r="F141" s="2" t="str">
        <f>"1342"</f>
        <v>1342</v>
      </c>
      <c r="G141" s="2" t="str">
        <f>"1349"</f>
        <v>1349</v>
      </c>
      <c r="H141" s="2" t="str">
        <f>"1356"</f>
        <v>1356</v>
      </c>
      <c r="I141" s="2" t="str">
        <f>"1403"</f>
        <v>1403</v>
      </c>
      <c r="J141" s="2" t="str">
        <f>"1410"</f>
        <v>1410</v>
      </c>
      <c r="K141" s="2" t="str">
        <f>"1417"</f>
        <v>1417</v>
      </c>
      <c r="L141" s="2" t="str">
        <f>"1424"</f>
        <v>1424</v>
      </c>
      <c r="M141" s="2" t="str">
        <f>"1431"</f>
        <v>1431</v>
      </c>
      <c r="N141" s="2" t="str">
        <f>"1438"</f>
        <v>1438</v>
      </c>
      <c r="O141" s="2" t="str">
        <f>"1445"</f>
        <v>1445</v>
      </c>
      <c r="R141" s="4" t="s">
        <v>9</v>
      </c>
      <c r="S141" s="2" t="s">
        <v>22</v>
      </c>
      <c r="T141" s="2" t="str">
        <f>"1322"</f>
        <v>1322</v>
      </c>
      <c r="U141" s="2" t="str">
        <f>"1329"</f>
        <v>1329</v>
      </c>
      <c r="V141" s="2" t="str">
        <f>"1336"</f>
        <v>1336</v>
      </c>
      <c r="W141" s="2" t="str">
        <f>"1343"</f>
        <v>1343</v>
      </c>
      <c r="X141" s="2" t="str">
        <f>"1350"</f>
        <v>1350</v>
      </c>
      <c r="Y141" s="2" t="str">
        <f>"1357"</f>
        <v>1357</v>
      </c>
      <c r="Z141" s="2" t="str">
        <f>"1404"</f>
        <v>1404</v>
      </c>
      <c r="AA141" s="2" t="str">
        <f>"1411"</f>
        <v>1411</v>
      </c>
      <c r="AB141" s="2" t="str">
        <f>"1418"</f>
        <v>1418</v>
      </c>
      <c r="AC141" s="2" t="str">
        <f>"1425"</f>
        <v>1425</v>
      </c>
      <c r="AD141" s="2" t="str">
        <f>"1432"</f>
        <v>1432</v>
      </c>
      <c r="AE141" s="2" t="str">
        <f>"1439"</f>
        <v>1439</v>
      </c>
    </row>
    <row r="142" spans="2:31" ht="12.75" customHeight="1" x14ac:dyDescent="0.15">
      <c r="B142" s="3" t="s">
        <v>5</v>
      </c>
      <c r="C142" s="2" t="s">
        <v>22</v>
      </c>
      <c r="D142" s="2" t="str">
        <f>"1329"</f>
        <v>1329</v>
      </c>
      <c r="E142" s="2" t="str">
        <f>"1336"</f>
        <v>1336</v>
      </c>
      <c r="F142" s="2" t="str">
        <f>"1343"</f>
        <v>1343</v>
      </c>
      <c r="G142" s="2" t="str">
        <f>"1350"</f>
        <v>1350</v>
      </c>
      <c r="H142" s="2" t="str">
        <f>"1357"</f>
        <v>1357</v>
      </c>
      <c r="I142" s="2" t="str">
        <f>"1404"</f>
        <v>1404</v>
      </c>
      <c r="J142" s="2" t="str">
        <f>"1411"</f>
        <v>1411</v>
      </c>
      <c r="K142" s="2" t="str">
        <f>"1418"</f>
        <v>1418</v>
      </c>
      <c r="L142" s="2" t="str">
        <f>"1425"</f>
        <v>1425</v>
      </c>
      <c r="M142" s="2" t="str">
        <f>"1432"</f>
        <v>1432</v>
      </c>
      <c r="N142" s="2" t="str">
        <f>"1439"</f>
        <v>1439</v>
      </c>
      <c r="O142" s="2" t="str">
        <f>"1446"</f>
        <v>1446</v>
      </c>
      <c r="R142" s="4" t="s">
        <v>10</v>
      </c>
      <c r="S142" s="2" t="s">
        <v>22</v>
      </c>
      <c r="T142" s="2" t="str">
        <f>"1323"</f>
        <v>1323</v>
      </c>
      <c r="U142" s="2" t="str">
        <f>"1330"</f>
        <v>1330</v>
      </c>
      <c r="V142" s="2" t="str">
        <f>"1337"</f>
        <v>1337</v>
      </c>
      <c r="W142" s="2" t="str">
        <f>"1344"</f>
        <v>1344</v>
      </c>
      <c r="X142" s="2" t="str">
        <f>"1351"</f>
        <v>1351</v>
      </c>
      <c r="Y142" s="2" t="str">
        <f>"1358"</f>
        <v>1358</v>
      </c>
      <c r="Z142" s="2" t="str">
        <f>"1405"</f>
        <v>1405</v>
      </c>
      <c r="AA142" s="2" t="str">
        <f>"1412"</f>
        <v>1412</v>
      </c>
      <c r="AB142" s="2" t="str">
        <f>"1419"</f>
        <v>1419</v>
      </c>
      <c r="AC142" s="2" t="str">
        <f>"1426"</f>
        <v>1426</v>
      </c>
      <c r="AD142" s="2" t="str">
        <f>"1433"</f>
        <v>1433</v>
      </c>
      <c r="AE142" s="2" t="str">
        <f>"1440"</f>
        <v>1440</v>
      </c>
    </row>
    <row r="143" spans="2:31" ht="12.75" customHeight="1" x14ac:dyDescent="0.15">
      <c r="B143" s="3" t="s">
        <v>4</v>
      </c>
      <c r="C143" s="2" t="s">
        <v>22</v>
      </c>
      <c r="D143" s="2" t="str">
        <f>"1331"</f>
        <v>1331</v>
      </c>
      <c r="E143" s="2" t="str">
        <f>"1338"</f>
        <v>1338</v>
      </c>
      <c r="F143" s="2" t="str">
        <f>"1345"</f>
        <v>1345</v>
      </c>
      <c r="G143" s="2" t="str">
        <f>"1352"</f>
        <v>1352</v>
      </c>
      <c r="H143" s="2" t="str">
        <f>"1359"</f>
        <v>1359</v>
      </c>
      <c r="I143" s="2" t="str">
        <f>"1406"</f>
        <v>1406</v>
      </c>
      <c r="J143" s="2" t="str">
        <f>"1413"</f>
        <v>1413</v>
      </c>
      <c r="K143" s="2" t="str">
        <f>"1420"</f>
        <v>1420</v>
      </c>
      <c r="L143" s="2" t="str">
        <f>"1427"</f>
        <v>1427</v>
      </c>
      <c r="M143" s="2" t="str">
        <f>"1434"</f>
        <v>1434</v>
      </c>
      <c r="N143" s="2" t="str">
        <f>"1441"</f>
        <v>1441</v>
      </c>
      <c r="O143" s="2" t="str">
        <f>"1448"</f>
        <v>1448</v>
      </c>
      <c r="R143" s="4" t="s">
        <v>11</v>
      </c>
      <c r="S143" s="2" t="s">
        <v>22</v>
      </c>
      <c r="T143" s="2" t="str">
        <f>"1325"</f>
        <v>1325</v>
      </c>
      <c r="U143" s="2" t="str">
        <f>"1332"</f>
        <v>1332</v>
      </c>
      <c r="V143" s="2" t="str">
        <f>"1339"</f>
        <v>1339</v>
      </c>
      <c r="W143" s="2" t="str">
        <f>"1346"</f>
        <v>1346</v>
      </c>
      <c r="X143" s="2" t="str">
        <f>"1353"</f>
        <v>1353</v>
      </c>
      <c r="Y143" s="2" t="str">
        <f>"1400"</f>
        <v>1400</v>
      </c>
      <c r="Z143" s="2" t="str">
        <f>"1407"</f>
        <v>1407</v>
      </c>
      <c r="AA143" s="2" t="str">
        <f>"1414"</f>
        <v>1414</v>
      </c>
      <c r="AB143" s="2" t="str">
        <f>"1421"</f>
        <v>1421</v>
      </c>
      <c r="AC143" s="2" t="str">
        <f>"1428"</f>
        <v>1428</v>
      </c>
      <c r="AD143" s="2" t="str">
        <f>"1435"</f>
        <v>1435</v>
      </c>
      <c r="AE143" s="2" t="str">
        <f>"1442"</f>
        <v>1442</v>
      </c>
    </row>
    <row r="144" spans="2:31" ht="12.75" customHeight="1" x14ac:dyDescent="0.15">
      <c r="B144" s="3" t="s">
        <v>3</v>
      </c>
      <c r="C144" s="2" t="s">
        <v>22</v>
      </c>
      <c r="D144" s="2" t="str">
        <f>"1332"</f>
        <v>1332</v>
      </c>
      <c r="E144" s="2" t="str">
        <f>"1339"</f>
        <v>1339</v>
      </c>
      <c r="F144" s="2" t="str">
        <f>"1346"</f>
        <v>1346</v>
      </c>
      <c r="G144" s="2" t="str">
        <f>"1353"</f>
        <v>1353</v>
      </c>
      <c r="H144" s="2" t="str">
        <f>"1400"</f>
        <v>1400</v>
      </c>
      <c r="I144" s="2" t="str">
        <f>"1407"</f>
        <v>1407</v>
      </c>
      <c r="J144" s="2" t="str">
        <f>"1414"</f>
        <v>1414</v>
      </c>
      <c r="K144" s="2" t="str">
        <f>"1421"</f>
        <v>1421</v>
      </c>
      <c r="L144" s="2" t="str">
        <f>"1428"</f>
        <v>1428</v>
      </c>
      <c r="M144" s="2" t="str">
        <f>"1435"</f>
        <v>1435</v>
      </c>
      <c r="N144" s="2" t="str">
        <f>"1442"</f>
        <v>1442</v>
      </c>
      <c r="O144" s="2" t="str">
        <f>"1449"</f>
        <v>1449</v>
      </c>
      <c r="R144" s="4" t="s">
        <v>12</v>
      </c>
      <c r="S144" s="2" t="s">
        <v>22</v>
      </c>
      <c r="T144" s="2" t="str">
        <f>"1327"</f>
        <v>1327</v>
      </c>
      <c r="U144" s="2" t="str">
        <f>"1334"</f>
        <v>1334</v>
      </c>
      <c r="V144" s="2" t="str">
        <f>"1341"</f>
        <v>1341</v>
      </c>
      <c r="W144" s="2" t="str">
        <f>"1348"</f>
        <v>1348</v>
      </c>
      <c r="X144" s="2" t="str">
        <f>"1355"</f>
        <v>1355</v>
      </c>
      <c r="Y144" s="2" t="str">
        <f>"1402"</f>
        <v>1402</v>
      </c>
      <c r="Z144" s="2" t="str">
        <f>"1409"</f>
        <v>1409</v>
      </c>
      <c r="AA144" s="2" t="str">
        <f>"1416"</f>
        <v>1416</v>
      </c>
      <c r="AB144" s="2" t="str">
        <f>"1423"</f>
        <v>1423</v>
      </c>
      <c r="AC144" s="2" t="str">
        <f>"1430"</f>
        <v>1430</v>
      </c>
      <c r="AD144" s="2" t="str">
        <f>"1437"</f>
        <v>1437</v>
      </c>
      <c r="AE144" s="2" t="str">
        <f>"1444"</f>
        <v>1444</v>
      </c>
    </row>
    <row r="145" spans="2:31" ht="12.75" customHeight="1" x14ac:dyDescent="0.15">
      <c r="B145" s="3" t="s">
        <v>2</v>
      </c>
      <c r="C145" s="2" t="s">
        <v>22</v>
      </c>
      <c r="D145" s="2" t="str">
        <f>"1335"</f>
        <v>1335</v>
      </c>
      <c r="E145" s="2" t="str">
        <f>"1342"</f>
        <v>1342</v>
      </c>
      <c r="F145" s="2" t="str">
        <f>"1349"</f>
        <v>1349</v>
      </c>
      <c r="G145" s="2" t="str">
        <f>"1356"</f>
        <v>1356</v>
      </c>
      <c r="H145" s="2" t="str">
        <f>"1403"</f>
        <v>1403</v>
      </c>
      <c r="I145" s="2" t="str">
        <f>"1410"</f>
        <v>1410</v>
      </c>
      <c r="J145" s="2" t="str">
        <f>"1417"</f>
        <v>1417</v>
      </c>
      <c r="K145" s="2" t="str">
        <f>"1424"</f>
        <v>1424</v>
      </c>
      <c r="L145" s="2" t="str">
        <f>"1431"</f>
        <v>1431</v>
      </c>
      <c r="M145" s="2" t="str">
        <f>"1438"</f>
        <v>1438</v>
      </c>
      <c r="N145" s="2" t="str">
        <f>"1445"</f>
        <v>1445</v>
      </c>
      <c r="O145" s="2" t="str">
        <f>"1452"</f>
        <v>1452</v>
      </c>
      <c r="R145" s="4" t="s">
        <v>13</v>
      </c>
      <c r="S145" s="2" t="s">
        <v>22</v>
      </c>
      <c r="T145" s="2" t="str">
        <f>"1328"</f>
        <v>1328</v>
      </c>
      <c r="U145" s="2" t="str">
        <f>"1335"</f>
        <v>1335</v>
      </c>
      <c r="V145" s="2" t="str">
        <f>"1342"</f>
        <v>1342</v>
      </c>
      <c r="W145" s="2" t="str">
        <f>"1349"</f>
        <v>1349</v>
      </c>
      <c r="X145" s="2" t="str">
        <f>"1356"</f>
        <v>1356</v>
      </c>
      <c r="Y145" s="2" t="str">
        <f>"1403"</f>
        <v>1403</v>
      </c>
      <c r="Z145" s="2" t="str">
        <f>"1410"</f>
        <v>1410</v>
      </c>
      <c r="AA145" s="2" t="str">
        <f>"1417"</f>
        <v>1417</v>
      </c>
      <c r="AB145" s="2" t="str">
        <f>"1424"</f>
        <v>1424</v>
      </c>
      <c r="AC145" s="2" t="str">
        <f>"1431"</f>
        <v>1431</v>
      </c>
      <c r="AD145" s="2" t="str">
        <f>"1438"</f>
        <v>1438</v>
      </c>
      <c r="AE145" s="2" t="str">
        <f>"1445"</f>
        <v>1445</v>
      </c>
    </row>
    <row r="146" spans="2:31" ht="12.75" customHeight="1" x14ac:dyDescent="0.15">
      <c r="B146" s="3" t="s">
        <v>1</v>
      </c>
      <c r="C146" s="2" t="s">
        <v>22</v>
      </c>
      <c r="D146" s="2" t="str">
        <f>"1337"</f>
        <v>1337</v>
      </c>
      <c r="E146" s="2" t="str">
        <f>"1344"</f>
        <v>1344</v>
      </c>
      <c r="F146" s="2" t="str">
        <f>"1351"</f>
        <v>1351</v>
      </c>
      <c r="G146" s="2" t="str">
        <f>"1358"</f>
        <v>1358</v>
      </c>
      <c r="H146" s="2" t="str">
        <f>"1405"</f>
        <v>1405</v>
      </c>
      <c r="I146" s="2" t="str">
        <f>"1412"</f>
        <v>1412</v>
      </c>
      <c r="J146" s="2" t="str">
        <f>"1419"</f>
        <v>1419</v>
      </c>
      <c r="K146" s="2" t="str">
        <f>"1426"</f>
        <v>1426</v>
      </c>
      <c r="L146" s="2" t="str">
        <f>"1433"</f>
        <v>1433</v>
      </c>
      <c r="M146" s="2" t="str">
        <f>"1440"</f>
        <v>1440</v>
      </c>
      <c r="N146" s="2" t="str">
        <f>"1447"</f>
        <v>1447</v>
      </c>
      <c r="O146" s="2" t="str">
        <f>"1454"</f>
        <v>1454</v>
      </c>
      <c r="R146" s="4" t="s">
        <v>14</v>
      </c>
      <c r="S146" s="2" t="s">
        <v>22</v>
      </c>
      <c r="T146" s="2" t="str">
        <f>"1330"</f>
        <v>1330</v>
      </c>
      <c r="U146" s="2" t="str">
        <f>"1337"</f>
        <v>1337</v>
      </c>
      <c r="V146" s="2" t="str">
        <f>"1344"</f>
        <v>1344</v>
      </c>
      <c r="W146" s="2" t="str">
        <f>"1351"</f>
        <v>1351</v>
      </c>
      <c r="X146" s="2" t="str">
        <f>"1358"</f>
        <v>1358</v>
      </c>
      <c r="Y146" s="2" t="str">
        <f>"1405"</f>
        <v>1405</v>
      </c>
      <c r="Z146" s="2" t="str">
        <f>"1412"</f>
        <v>1412</v>
      </c>
      <c r="AA146" s="2" t="str">
        <f>"1419"</f>
        <v>1419</v>
      </c>
      <c r="AB146" s="2" t="str">
        <f>"1426"</f>
        <v>1426</v>
      </c>
      <c r="AC146" s="2" t="str">
        <f>"1433"</f>
        <v>1433</v>
      </c>
      <c r="AD146" s="2" t="str">
        <f>"1440"</f>
        <v>1440</v>
      </c>
      <c r="AE146" s="2" t="str">
        <f>"1447"</f>
        <v>1447</v>
      </c>
    </row>
    <row r="147" spans="2:31" ht="12.75" customHeight="1" x14ac:dyDescent="0.15">
      <c r="B147" s="3" t="s">
        <v>0</v>
      </c>
      <c r="C147" s="2" t="s">
        <v>18</v>
      </c>
      <c r="D147" s="2" t="str">
        <f>"1340"</f>
        <v>1340</v>
      </c>
      <c r="E147" s="2" t="str">
        <f>"1347"</f>
        <v>1347</v>
      </c>
      <c r="F147" s="2" t="str">
        <f>"1354"</f>
        <v>1354</v>
      </c>
      <c r="G147" s="2" t="str">
        <f>"1401"</f>
        <v>1401</v>
      </c>
      <c r="H147" s="2" t="str">
        <f>"1408"</f>
        <v>1408</v>
      </c>
      <c r="I147" s="2" t="str">
        <f>"1415"</f>
        <v>1415</v>
      </c>
      <c r="J147" s="2" t="str">
        <f>"1422"</f>
        <v>1422</v>
      </c>
      <c r="K147" s="2" t="str">
        <f>"1429"</f>
        <v>1429</v>
      </c>
      <c r="L147" s="2" t="str">
        <f>"1436"</f>
        <v>1436</v>
      </c>
      <c r="M147" s="2" t="str">
        <f>"1443"</f>
        <v>1443</v>
      </c>
      <c r="N147" s="2" t="str">
        <f>"1450"</f>
        <v>1450</v>
      </c>
      <c r="O147" s="2" t="str">
        <f>"1457"</f>
        <v>1457</v>
      </c>
      <c r="R147" s="4" t="s">
        <v>15</v>
      </c>
      <c r="S147" s="2" t="s">
        <v>18</v>
      </c>
      <c r="T147" s="2" t="str">
        <f>"1332"</f>
        <v>1332</v>
      </c>
      <c r="U147" s="2" t="str">
        <f>"1339"</f>
        <v>1339</v>
      </c>
      <c r="V147" s="2" t="str">
        <f>"1346"</f>
        <v>1346</v>
      </c>
      <c r="W147" s="2" t="str">
        <f>"1353"</f>
        <v>1353</v>
      </c>
      <c r="X147" s="2" t="str">
        <f>"1400"</f>
        <v>1400</v>
      </c>
      <c r="Y147" s="2" t="str">
        <f>"1407"</f>
        <v>1407</v>
      </c>
      <c r="Z147" s="2" t="str">
        <f>"1414"</f>
        <v>1414</v>
      </c>
      <c r="AA147" s="2" t="str">
        <f>"1421"</f>
        <v>1421</v>
      </c>
      <c r="AB147" s="2" t="str">
        <f>"1428"</f>
        <v>1428</v>
      </c>
      <c r="AC147" s="2" t="str">
        <f>"1435"</f>
        <v>1435</v>
      </c>
      <c r="AD147" s="2" t="str">
        <f>"1442"</f>
        <v>1442</v>
      </c>
      <c r="AE147" s="2" t="str">
        <f>"1449"</f>
        <v>1449</v>
      </c>
    </row>
    <row r="148" spans="2:31" ht="12.75" customHeight="1" x14ac:dyDescent="0.15">
      <c r="B148" s="10" t="s">
        <v>20</v>
      </c>
      <c r="C148" s="10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R148" s="10" t="s">
        <v>20</v>
      </c>
      <c r="S148" s="10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50" spans="2:31" ht="12.75" customHeight="1" x14ac:dyDescent="0.15">
      <c r="B150" s="10" t="s">
        <v>16</v>
      </c>
      <c r="C150" s="10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R150" s="10" t="s">
        <v>16</v>
      </c>
      <c r="S150" s="10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2:31" ht="12.75" customHeight="1" x14ac:dyDescent="0.15">
      <c r="B151" s="10" t="s">
        <v>19</v>
      </c>
      <c r="C151" s="10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R151" s="10" t="s">
        <v>19</v>
      </c>
      <c r="S151" s="10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2:31" ht="12.75" customHeight="1" x14ac:dyDescent="0.15">
      <c r="B152" s="3" t="s">
        <v>15</v>
      </c>
      <c r="C152" s="2" t="s">
        <v>17</v>
      </c>
      <c r="D152" s="2" t="str">
        <f>"1436"</f>
        <v>1436</v>
      </c>
      <c r="E152" s="2" t="str">
        <f>"1443"</f>
        <v>1443</v>
      </c>
      <c r="F152" s="2" t="str">
        <f>"1450"</f>
        <v>1450</v>
      </c>
      <c r="G152" s="2" t="str">
        <f>"1457"</f>
        <v>1457</v>
      </c>
      <c r="H152" s="2" t="str">
        <f>"1504"</f>
        <v>1504</v>
      </c>
      <c r="I152" s="2" t="str">
        <f>"1511"</f>
        <v>1511</v>
      </c>
      <c r="J152" s="2" t="str">
        <f>"1518"</f>
        <v>1518</v>
      </c>
      <c r="K152" s="2" t="str">
        <f>"1525"</f>
        <v>1525</v>
      </c>
      <c r="L152" s="2" t="str">
        <f>"1532"</f>
        <v>1532</v>
      </c>
      <c r="M152" s="2" t="str">
        <f>"1539"</f>
        <v>1539</v>
      </c>
      <c r="N152" s="2" t="str">
        <f>"1546"</f>
        <v>1546</v>
      </c>
      <c r="O152" s="2" t="str">
        <f>"1553"</f>
        <v>1553</v>
      </c>
      <c r="R152" s="3" t="s">
        <v>0</v>
      </c>
      <c r="S152" s="2" t="s">
        <v>17</v>
      </c>
      <c r="T152" s="2" t="str">
        <f>"1429"</f>
        <v>1429</v>
      </c>
      <c r="U152" s="2" t="str">
        <f>"1436"</f>
        <v>1436</v>
      </c>
      <c r="V152" s="2" t="str">
        <f>"1443"</f>
        <v>1443</v>
      </c>
      <c r="W152" s="2" t="str">
        <f>"1450"</f>
        <v>1450</v>
      </c>
      <c r="X152" s="2" t="str">
        <f>"1457"</f>
        <v>1457</v>
      </c>
      <c r="Y152" s="2" t="str">
        <f>"1504"</f>
        <v>1504</v>
      </c>
      <c r="Z152" s="2" t="str">
        <f>"1511"</f>
        <v>1511</v>
      </c>
      <c r="AA152" s="2" t="str">
        <f>"1518"</f>
        <v>1518</v>
      </c>
      <c r="AB152" s="2" t="str">
        <f>"1525"</f>
        <v>1525</v>
      </c>
      <c r="AC152" s="2" t="str">
        <f>"1532"</f>
        <v>1532</v>
      </c>
      <c r="AD152" s="2" t="str">
        <f>"1539"</f>
        <v>1539</v>
      </c>
      <c r="AE152" s="2" t="str">
        <f>"1546"</f>
        <v>1546</v>
      </c>
    </row>
    <row r="153" spans="2:31" ht="12.75" customHeight="1" x14ac:dyDescent="0.15">
      <c r="B153" s="3" t="s">
        <v>14</v>
      </c>
      <c r="C153" s="2" t="s">
        <v>22</v>
      </c>
      <c r="D153" s="2" t="str">
        <f>"1438"</f>
        <v>1438</v>
      </c>
      <c r="E153" s="2" t="str">
        <f>"1445"</f>
        <v>1445</v>
      </c>
      <c r="F153" s="2" t="str">
        <f>"1452"</f>
        <v>1452</v>
      </c>
      <c r="G153" s="2" t="str">
        <f>"1459"</f>
        <v>1459</v>
      </c>
      <c r="H153" s="2" t="str">
        <f>"1506"</f>
        <v>1506</v>
      </c>
      <c r="I153" s="2" t="str">
        <f>"1513"</f>
        <v>1513</v>
      </c>
      <c r="J153" s="2" t="str">
        <f>"1520"</f>
        <v>1520</v>
      </c>
      <c r="K153" s="2" t="str">
        <f>"1527"</f>
        <v>1527</v>
      </c>
      <c r="L153" s="2" t="str">
        <f>"1534"</f>
        <v>1534</v>
      </c>
      <c r="M153" s="2" t="str">
        <f>"1541"</f>
        <v>1541</v>
      </c>
      <c r="N153" s="2" t="str">
        <f>"1548"</f>
        <v>1548</v>
      </c>
      <c r="O153" s="2" t="str">
        <f>"1555"</f>
        <v>1555</v>
      </c>
      <c r="R153" s="4" t="s">
        <v>1</v>
      </c>
      <c r="S153" s="2" t="s">
        <v>22</v>
      </c>
      <c r="T153" s="2" t="str">
        <f>"1432"</f>
        <v>1432</v>
      </c>
      <c r="U153" s="2" t="str">
        <f>"1439"</f>
        <v>1439</v>
      </c>
      <c r="V153" s="2" t="str">
        <f>"1446"</f>
        <v>1446</v>
      </c>
      <c r="W153" s="2" t="str">
        <f>"1453"</f>
        <v>1453</v>
      </c>
      <c r="X153" s="2" t="str">
        <f>"1500"</f>
        <v>1500</v>
      </c>
      <c r="Y153" s="2" t="str">
        <f>"1507"</f>
        <v>1507</v>
      </c>
      <c r="Z153" s="2" t="str">
        <f>"1514"</f>
        <v>1514</v>
      </c>
      <c r="AA153" s="2" t="str">
        <f>"1521"</f>
        <v>1521</v>
      </c>
      <c r="AB153" s="2" t="str">
        <f>"1528"</f>
        <v>1528</v>
      </c>
      <c r="AC153" s="2" t="str">
        <f>"1535"</f>
        <v>1535</v>
      </c>
      <c r="AD153" s="2" t="str">
        <f>"1542"</f>
        <v>1542</v>
      </c>
      <c r="AE153" s="2" t="str">
        <f>"1549"</f>
        <v>1549</v>
      </c>
    </row>
    <row r="154" spans="2:31" ht="12.75" customHeight="1" x14ac:dyDescent="0.15">
      <c r="B154" s="3" t="s">
        <v>13</v>
      </c>
      <c r="C154" s="2" t="s">
        <v>22</v>
      </c>
      <c r="D154" s="2" t="str">
        <f>"1440"</f>
        <v>1440</v>
      </c>
      <c r="E154" s="2" t="str">
        <f>"1447"</f>
        <v>1447</v>
      </c>
      <c r="F154" s="2" t="str">
        <f>"1454"</f>
        <v>1454</v>
      </c>
      <c r="G154" s="2" t="str">
        <f>"1501"</f>
        <v>1501</v>
      </c>
      <c r="H154" s="2" t="str">
        <f>"1508"</f>
        <v>1508</v>
      </c>
      <c r="I154" s="2" t="str">
        <f>"1515"</f>
        <v>1515</v>
      </c>
      <c r="J154" s="2" t="str">
        <f>"1522"</f>
        <v>1522</v>
      </c>
      <c r="K154" s="2" t="str">
        <f>"1529"</f>
        <v>1529</v>
      </c>
      <c r="L154" s="2" t="str">
        <f>"1536"</f>
        <v>1536</v>
      </c>
      <c r="M154" s="2" t="str">
        <f>"1543"</f>
        <v>1543</v>
      </c>
      <c r="N154" s="2" t="str">
        <f>"1550"</f>
        <v>1550</v>
      </c>
      <c r="O154" s="2" t="str">
        <f>"1557"</f>
        <v>1557</v>
      </c>
      <c r="R154" s="4" t="s">
        <v>2</v>
      </c>
      <c r="S154" s="2" t="s">
        <v>22</v>
      </c>
      <c r="T154" s="2" t="str">
        <f>"1434"</f>
        <v>1434</v>
      </c>
      <c r="U154" s="2" t="str">
        <f>"1441"</f>
        <v>1441</v>
      </c>
      <c r="V154" s="2" t="str">
        <f>"1448"</f>
        <v>1448</v>
      </c>
      <c r="W154" s="2" t="str">
        <f>"1455"</f>
        <v>1455</v>
      </c>
      <c r="X154" s="2" t="str">
        <f>"1502"</f>
        <v>1502</v>
      </c>
      <c r="Y154" s="2" t="str">
        <f>"1509"</f>
        <v>1509</v>
      </c>
      <c r="Z154" s="2" t="str">
        <f>"1516"</f>
        <v>1516</v>
      </c>
      <c r="AA154" s="2" t="str">
        <f>"1523"</f>
        <v>1523</v>
      </c>
      <c r="AB154" s="2" t="str">
        <f>"1530"</f>
        <v>1530</v>
      </c>
      <c r="AC154" s="2" t="str">
        <f>"1537"</f>
        <v>1537</v>
      </c>
      <c r="AD154" s="2" t="str">
        <f>"1544"</f>
        <v>1544</v>
      </c>
      <c r="AE154" s="2" t="str">
        <f>"1551"</f>
        <v>1551</v>
      </c>
    </row>
    <row r="155" spans="2:31" ht="12.75" customHeight="1" x14ac:dyDescent="0.15">
      <c r="B155" s="3" t="s">
        <v>12</v>
      </c>
      <c r="C155" s="2" t="s">
        <v>22</v>
      </c>
      <c r="D155" s="2" t="str">
        <f>"1442"</f>
        <v>1442</v>
      </c>
      <c r="E155" s="2" t="str">
        <f>"1449"</f>
        <v>1449</v>
      </c>
      <c r="F155" s="2" t="str">
        <f>"1456"</f>
        <v>1456</v>
      </c>
      <c r="G155" s="2" t="str">
        <f>"1503"</f>
        <v>1503</v>
      </c>
      <c r="H155" s="2" t="str">
        <f>"1510"</f>
        <v>1510</v>
      </c>
      <c r="I155" s="2" t="str">
        <f>"1517"</f>
        <v>1517</v>
      </c>
      <c r="J155" s="2" t="str">
        <f>"1524"</f>
        <v>1524</v>
      </c>
      <c r="K155" s="2" t="str">
        <f>"1531"</f>
        <v>1531</v>
      </c>
      <c r="L155" s="2" t="str">
        <f>"1538"</f>
        <v>1538</v>
      </c>
      <c r="M155" s="2" t="str">
        <f>"1544"</f>
        <v>1544</v>
      </c>
      <c r="N155" s="2" t="str">
        <f>"1552"</f>
        <v>1552</v>
      </c>
      <c r="O155" s="2" t="str">
        <f>"1559"</f>
        <v>1559</v>
      </c>
      <c r="R155" s="4" t="s">
        <v>3</v>
      </c>
      <c r="S155" s="2" t="s">
        <v>22</v>
      </c>
      <c r="T155" s="2" t="str">
        <f>"1436"</f>
        <v>1436</v>
      </c>
      <c r="U155" s="2" t="str">
        <f>"1443"</f>
        <v>1443</v>
      </c>
      <c r="V155" s="2" t="str">
        <f>"1450"</f>
        <v>1450</v>
      </c>
      <c r="W155" s="2" t="str">
        <f>"1457"</f>
        <v>1457</v>
      </c>
      <c r="X155" s="2" t="str">
        <f>"1504"</f>
        <v>1504</v>
      </c>
      <c r="Y155" s="2" t="str">
        <f>"1511"</f>
        <v>1511</v>
      </c>
      <c r="Z155" s="2" t="str">
        <f>"1518"</f>
        <v>1518</v>
      </c>
      <c r="AA155" s="2" t="str">
        <f>"1525"</f>
        <v>1525</v>
      </c>
      <c r="AB155" s="2" t="str">
        <f>"1532"</f>
        <v>1532</v>
      </c>
      <c r="AC155" s="2" t="str">
        <f>"1539"</f>
        <v>1539</v>
      </c>
      <c r="AD155" s="2" t="str">
        <f>"1546"</f>
        <v>1546</v>
      </c>
      <c r="AE155" s="2" t="str">
        <f>"1553"</f>
        <v>1553</v>
      </c>
    </row>
    <row r="156" spans="2:31" ht="12.75" customHeight="1" x14ac:dyDescent="0.15">
      <c r="B156" s="3" t="s">
        <v>11</v>
      </c>
      <c r="C156" s="2" t="s">
        <v>22</v>
      </c>
      <c r="D156" s="2" t="str">
        <f>"1443"</f>
        <v>1443</v>
      </c>
      <c r="E156" s="2" t="str">
        <f>"1450"</f>
        <v>1450</v>
      </c>
      <c r="F156" s="2" t="str">
        <f>"1457"</f>
        <v>1457</v>
      </c>
      <c r="G156" s="2" t="str">
        <f>"1504"</f>
        <v>1504</v>
      </c>
      <c r="H156" s="2" t="str">
        <f>"1511"</f>
        <v>1511</v>
      </c>
      <c r="I156" s="2" t="str">
        <f>"1518"</f>
        <v>1518</v>
      </c>
      <c r="J156" s="2" t="str">
        <f>"1525"</f>
        <v>1525</v>
      </c>
      <c r="K156" s="2" t="str">
        <f>"1532"</f>
        <v>1532</v>
      </c>
      <c r="L156" s="2" t="str">
        <f>"1539"</f>
        <v>1539</v>
      </c>
      <c r="M156" s="2" t="str">
        <f>"1546"</f>
        <v>1546</v>
      </c>
      <c r="N156" s="2" t="str">
        <f>"1553"</f>
        <v>1553</v>
      </c>
      <c r="O156" s="2" t="str">
        <f>"1600"</f>
        <v>1600</v>
      </c>
      <c r="R156" s="4" t="s">
        <v>4</v>
      </c>
      <c r="S156" s="2" t="s">
        <v>22</v>
      </c>
      <c r="T156" s="2" t="str">
        <f>"1438"</f>
        <v>1438</v>
      </c>
      <c r="U156" s="2" t="str">
        <f>"1445"</f>
        <v>1445</v>
      </c>
      <c r="V156" s="2" t="str">
        <f>"1452"</f>
        <v>1452</v>
      </c>
      <c r="W156" s="2" t="str">
        <f>"1459"</f>
        <v>1459</v>
      </c>
      <c r="X156" s="2" t="str">
        <f>"1506"</f>
        <v>1506</v>
      </c>
      <c r="Y156" s="2" t="str">
        <f>"1513"</f>
        <v>1513</v>
      </c>
      <c r="Z156" s="2" t="str">
        <f>"1520"</f>
        <v>1520</v>
      </c>
      <c r="AA156" s="2" t="str">
        <f>"1527"</f>
        <v>1527</v>
      </c>
      <c r="AB156" s="2" t="str">
        <f>"1534"</f>
        <v>1534</v>
      </c>
      <c r="AC156" s="2" t="str">
        <f>"1541"</f>
        <v>1541</v>
      </c>
      <c r="AD156" s="2" t="str">
        <f>"1548"</f>
        <v>1548</v>
      </c>
      <c r="AE156" s="2" t="str">
        <f>"1555"</f>
        <v>1555</v>
      </c>
    </row>
    <row r="157" spans="2:31" ht="12.75" customHeight="1" x14ac:dyDescent="0.15">
      <c r="B157" s="3" t="s">
        <v>10</v>
      </c>
      <c r="C157" s="2" t="s">
        <v>22</v>
      </c>
      <c r="D157" s="2" t="str">
        <f>"1446"</f>
        <v>1446</v>
      </c>
      <c r="E157" s="2" t="str">
        <f>"1453"</f>
        <v>1453</v>
      </c>
      <c r="F157" s="2" t="str">
        <f>"1500"</f>
        <v>1500</v>
      </c>
      <c r="G157" s="2" t="str">
        <f>"1507"</f>
        <v>1507</v>
      </c>
      <c r="H157" s="2" t="str">
        <f>"1514"</f>
        <v>1514</v>
      </c>
      <c r="I157" s="2" t="str">
        <f>"1521"</f>
        <v>1521</v>
      </c>
      <c r="J157" s="2" t="str">
        <f>"1528"</f>
        <v>1528</v>
      </c>
      <c r="K157" s="2" t="str">
        <f>"1535"</f>
        <v>1535</v>
      </c>
      <c r="L157" s="2" t="str">
        <f>"1542"</f>
        <v>1542</v>
      </c>
      <c r="M157" s="2" t="str">
        <f>"1548"</f>
        <v>1548</v>
      </c>
      <c r="N157" s="2" t="str">
        <f>"1556"</f>
        <v>1556</v>
      </c>
      <c r="O157" s="2" t="str">
        <f>"1603"</f>
        <v>1603</v>
      </c>
      <c r="R157" s="4" t="s">
        <v>5</v>
      </c>
      <c r="S157" s="2" t="s">
        <v>22</v>
      </c>
      <c r="T157" s="2" t="str">
        <f>"1439"</f>
        <v>1439</v>
      </c>
      <c r="U157" s="2" t="str">
        <f>"1446"</f>
        <v>1446</v>
      </c>
      <c r="V157" s="2" t="str">
        <f>"1453"</f>
        <v>1453</v>
      </c>
      <c r="W157" s="2" t="str">
        <f>"1500"</f>
        <v>1500</v>
      </c>
      <c r="X157" s="2" t="str">
        <f>"1507"</f>
        <v>1507</v>
      </c>
      <c r="Y157" s="2" t="str">
        <f>"1514"</f>
        <v>1514</v>
      </c>
      <c r="Z157" s="2" t="str">
        <f>"1521"</f>
        <v>1521</v>
      </c>
      <c r="AA157" s="2" t="str">
        <f>"1528"</f>
        <v>1528</v>
      </c>
      <c r="AB157" s="2" t="str">
        <f>"1535"</f>
        <v>1535</v>
      </c>
      <c r="AC157" s="2" t="str">
        <f>"1542"</f>
        <v>1542</v>
      </c>
      <c r="AD157" s="2" t="str">
        <f>"1549"</f>
        <v>1549</v>
      </c>
      <c r="AE157" s="2" t="str">
        <f>"1556"</f>
        <v>1556</v>
      </c>
    </row>
    <row r="158" spans="2:31" ht="12.75" customHeight="1" x14ac:dyDescent="0.15">
      <c r="B158" s="3" t="s">
        <v>9</v>
      </c>
      <c r="C158" s="2" t="s">
        <v>22</v>
      </c>
      <c r="D158" s="2" t="str">
        <f>"1447"</f>
        <v>1447</v>
      </c>
      <c r="E158" s="2" t="str">
        <f>"1454"</f>
        <v>1454</v>
      </c>
      <c r="F158" s="2" t="str">
        <f>"1501"</f>
        <v>1501</v>
      </c>
      <c r="G158" s="2" t="str">
        <f>"1508"</f>
        <v>1508</v>
      </c>
      <c r="H158" s="2" t="str">
        <f>"1515"</f>
        <v>1515</v>
      </c>
      <c r="I158" s="2" t="str">
        <f>"1522"</f>
        <v>1522</v>
      </c>
      <c r="J158" s="2" t="str">
        <f>"1529"</f>
        <v>1529</v>
      </c>
      <c r="K158" s="2" t="str">
        <f>"1536"</f>
        <v>1536</v>
      </c>
      <c r="L158" s="2" t="str">
        <f>"1543"</f>
        <v>1543</v>
      </c>
      <c r="M158" s="2" t="str">
        <f>"1550"</f>
        <v>1550</v>
      </c>
      <c r="N158" s="2" t="str">
        <f>"1557"</f>
        <v>1557</v>
      </c>
      <c r="O158" s="2" t="str">
        <f>"1604"</f>
        <v>1604</v>
      </c>
      <c r="R158" s="4" t="s">
        <v>6</v>
      </c>
      <c r="S158" s="2" t="s">
        <v>22</v>
      </c>
      <c r="T158" s="2" t="str">
        <f>"1441"</f>
        <v>1441</v>
      </c>
      <c r="U158" s="2" t="str">
        <f>"1448"</f>
        <v>1448</v>
      </c>
      <c r="V158" s="2" t="str">
        <f>"1455"</f>
        <v>1455</v>
      </c>
      <c r="W158" s="2" t="str">
        <f>"1502"</f>
        <v>1502</v>
      </c>
      <c r="X158" s="2" t="str">
        <f>"1509"</f>
        <v>1509</v>
      </c>
      <c r="Y158" s="2" t="str">
        <f>"1516"</f>
        <v>1516</v>
      </c>
      <c r="Z158" s="2" t="str">
        <f>"1523"</f>
        <v>1523</v>
      </c>
      <c r="AA158" s="2" t="str">
        <f>"1530"</f>
        <v>1530</v>
      </c>
      <c r="AB158" s="2" t="str">
        <f>"1537"</f>
        <v>1537</v>
      </c>
      <c r="AC158" s="2" t="str">
        <f>"1544"</f>
        <v>1544</v>
      </c>
      <c r="AD158" s="2" t="str">
        <f>"1551"</f>
        <v>1551</v>
      </c>
      <c r="AE158" s="2" t="str">
        <f>"1558"</f>
        <v>1558</v>
      </c>
    </row>
    <row r="159" spans="2:31" ht="12.75" customHeight="1" x14ac:dyDescent="0.15">
      <c r="B159" s="3" t="s">
        <v>8</v>
      </c>
      <c r="C159" s="2" t="s">
        <v>22</v>
      </c>
      <c r="D159" s="2" t="str">
        <f>"1449"</f>
        <v>1449</v>
      </c>
      <c r="E159" s="2" t="str">
        <f>"1456"</f>
        <v>1456</v>
      </c>
      <c r="F159" s="2" t="str">
        <f>"1503"</f>
        <v>1503</v>
      </c>
      <c r="G159" s="2" t="str">
        <f>"1510"</f>
        <v>1510</v>
      </c>
      <c r="H159" s="2" t="str">
        <f>"1517"</f>
        <v>1517</v>
      </c>
      <c r="I159" s="2" t="str">
        <f>"1524"</f>
        <v>1524</v>
      </c>
      <c r="J159" s="2" t="str">
        <f>"1531"</f>
        <v>1531</v>
      </c>
      <c r="K159" s="2" t="str">
        <f>"1538"</f>
        <v>1538</v>
      </c>
      <c r="L159" s="2" t="str">
        <f>"1545"</f>
        <v>1545</v>
      </c>
      <c r="M159" s="2" t="str">
        <f>"1551"</f>
        <v>1551</v>
      </c>
      <c r="N159" s="2" t="str">
        <f>"1559"</f>
        <v>1559</v>
      </c>
      <c r="O159" s="2" t="str">
        <f>"1606"</f>
        <v>1606</v>
      </c>
      <c r="R159" s="4" t="s">
        <v>7</v>
      </c>
      <c r="S159" s="2" t="s">
        <v>22</v>
      </c>
      <c r="T159" s="2" t="str">
        <f>"1442"</f>
        <v>1442</v>
      </c>
      <c r="U159" s="2" t="str">
        <f>"1449"</f>
        <v>1449</v>
      </c>
      <c r="V159" s="2" t="str">
        <f>"1456"</f>
        <v>1456</v>
      </c>
      <c r="W159" s="2" t="str">
        <f>"1503"</f>
        <v>1503</v>
      </c>
      <c r="X159" s="2" t="str">
        <f>"1510"</f>
        <v>1510</v>
      </c>
      <c r="Y159" s="2" t="str">
        <f>"1517"</f>
        <v>1517</v>
      </c>
      <c r="Z159" s="2" t="str">
        <f>"1524"</f>
        <v>1524</v>
      </c>
      <c r="AA159" s="2" t="str">
        <f>"1531"</f>
        <v>1531</v>
      </c>
      <c r="AB159" s="2" t="str">
        <f>"1538"</f>
        <v>1538</v>
      </c>
      <c r="AC159" s="2" t="str">
        <f>"1545"</f>
        <v>1545</v>
      </c>
      <c r="AD159" s="2" t="str">
        <f>"1552"</f>
        <v>1552</v>
      </c>
      <c r="AE159" s="2" t="str">
        <f>"1559"</f>
        <v>1559</v>
      </c>
    </row>
    <row r="160" spans="2:31" ht="12.75" customHeight="1" x14ac:dyDescent="0.15">
      <c r="B160" s="3" t="s">
        <v>7</v>
      </c>
      <c r="C160" s="2" t="s">
        <v>22</v>
      </c>
      <c r="D160" s="2" t="str">
        <f>"1450"</f>
        <v>1450</v>
      </c>
      <c r="E160" s="2" t="str">
        <f>"1457"</f>
        <v>1457</v>
      </c>
      <c r="F160" s="2" t="str">
        <f>"1504"</f>
        <v>1504</v>
      </c>
      <c r="G160" s="2" t="str">
        <f>"1511"</f>
        <v>1511</v>
      </c>
      <c r="H160" s="2" t="str">
        <f>"1518"</f>
        <v>1518</v>
      </c>
      <c r="I160" s="2" t="str">
        <f>"1525"</f>
        <v>1525</v>
      </c>
      <c r="J160" s="2" t="str">
        <f>"1532"</f>
        <v>1532</v>
      </c>
      <c r="K160" s="2" t="str">
        <f>"1539"</f>
        <v>1539</v>
      </c>
      <c r="L160" s="2" t="str">
        <f>"1546"</f>
        <v>1546</v>
      </c>
      <c r="M160" s="2" t="str">
        <f>"1553"</f>
        <v>1553</v>
      </c>
      <c r="N160" s="2" t="str">
        <f>"1600"</f>
        <v>1600</v>
      </c>
      <c r="O160" s="2" t="str">
        <f>"1607"</f>
        <v>1607</v>
      </c>
      <c r="R160" s="4" t="s">
        <v>8</v>
      </c>
      <c r="S160" s="2" t="s">
        <v>22</v>
      </c>
      <c r="T160" s="2" t="str">
        <f>"1444"</f>
        <v>1444</v>
      </c>
      <c r="U160" s="2" t="str">
        <f>"1451"</f>
        <v>1451</v>
      </c>
      <c r="V160" s="2" t="str">
        <f>"1458"</f>
        <v>1458</v>
      </c>
      <c r="W160" s="2" t="str">
        <f>"1505"</f>
        <v>1505</v>
      </c>
      <c r="X160" s="2" t="str">
        <f>"1512"</f>
        <v>1512</v>
      </c>
      <c r="Y160" s="2" t="str">
        <f>"1519"</f>
        <v>1519</v>
      </c>
      <c r="Z160" s="2" t="str">
        <f>"1526"</f>
        <v>1526</v>
      </c>
      <c r="AA160" s="2" t="str">
        <f>"1533"</f>
        <v>1533</v>
      </c>
      <c r="AB160" s="2" t="str">
        <f>"1540"</f>
        <v>1540</v>
      </c>
      <c r="AC160" s="2" t="str">
        <f>"1547"</f>
        <v>1547</v>
      </c>
      <c r="AD160" s="2" t="str">
        <f>"1554"</f>
        <v>1554</v>
      </c>
      <c r="AE160" s="2" t="str">
        <f>"1601"</f>
        <v>1601</v>
      </c>
    </row>
    <row r="161" spans="2:31" ht="12.75" customHeight="1" x14ac:dyDescent="0.15">
      <c r="B161" s="3" t="s">
        <v>6</v>
      </c>
      <c r="C161" s="2" t="s">
        <v>22</v>
      </c>
      <c r="D161" s="2" t="str">
        <f>"1452"</f>
        <v>1452</v>
      </c>
      <c r="E161" s="2" t="str">
        <f>"1459"</f>
        <v>1459</v>
      </c>
      <c r="F161" s="2" t="str">
        <f>"1506"</f>
        <v>1506</v>
      </c>
      <c r="G161" s="2" t="str">
        <f>"1513"</f>
        <v>1513</v>
      </c>
      <c r="H161" s="2" t="str">
        <f>"1520"</f>
        <v>1520</v>
      </c>
      <c r="I161" s="2" t="str">
        <f>"1527"</f>
        <v>1527</v>
      </c>
      <c r="J161" s="2" t="str">
        <f>"1534"</f>
        <v>1534</v>
      </c>
      <c r="K161" s="2" t="str">
        <f>"1541"</f>
        <v>1541</v>
      </c>
      <c r="L161" s="2" t="str">
        <f>"1548"</f>
        <v>1548</v>
      </c>
      <c r="M161" s="2" t="str">
        <f>"1554"</f>
        <v>1554</v>
      </c>
      <c r="N161" s="2" t="str">
        <f>"1602"</f>
        <v>1602</v>
      </c>
      <c r="O161" s="2" t="str">
        <f>"1609"</f>
        <v>1609</v>
      </c>
      <c r="R161" s="4" t="s">
        <v>9</v>
      </c>
      <c r="S161" s="2" t="s">
        <v>22</v>
      </c>
      <c r="T161" s="2" t="str">
        <f>"1446"</f>
        <v>1446</v>
      </c>
      <c r="U161" s="2" t="str">
        <f>"1453"</f>
        <v>1453</v>
      </c>
      <c r="V161" s="2" t="str">
        <f>"1500"</f>
        <v>1500</v>
      </c>
      <c r="W161" s="2" t="str">
        <f>"1507"</f>
        <v>1507</v>
      </c>
      <c r="X161" s="2" t="str">
        <f>"1514"</f>
        <v>1514</v>
      </c>
      <c r="Y161" s="2" t="str">
        <f>"1521"</f>
        <v>1521</v>
      </c>
      <c r="Z161" s="2" t="str">
        <f>"1528"</f>
        <v>1528</v>
      </c>
      <c r="AA161" s="2" t="str">
        <f>"1535"</f>
        <v>1535</v>
      </c>
      <c r="AB161" s="2" t="str">
        <f>"1542"</f>
        <v>1542</v>
      </c>
      <c r="AC161" s="2" t="str">
        <f>"1549"</f>
        <v>1549</v>
      </c>
      <c r="AD161" s="2" t="str">
        <f>"1556"</f>
        <v>1556</v>
      </c>
      <c r="AE161" s="2" t="str">
        <f>"1603"</f>
        <v>1603</v>
      </c>
    </row>
    <row r="162" spans="2:31" ht="12.75" customHeight="1" x14ac:dyDescent="0.15">
      <c r="B162" s="3" t="s">
        <v>5</v>
      </c>
      <c r="C162" s="2" t="s">
        <v>22</v>
      </c>
      <c r="D162" s="2" t="str">
        <f>"1453"</f>
        <v>1453</v>
      </c>
      <c r="E162" s="2" t="str">
        <f>"1500"</f>
        <v>1500</v>
      </c>
      <c r="F162" s="2" t="str">
        <f>"1507"</f>
        <v>1507</v>
      </c>
      <c r="G162" s="2" t="str">
        <f>"1514"</f>
        <v>1514</v>
      </c>
      <c r="H162" s="2" t="str">
        <f>"1521"</f>
        <v>1521</v>
      </c>
      <c r="I162" s="2" t="str">
        <f>"1528"</f>
        <v>1528</v>
      </c>
      <c r="J162" s="2" t="str">
        <f>"1535"</f>
        <v>1535</v>
      </c>
      <c r="K162" s="2" t="str">
        <f>"1542"</f>
        <v>1542</v>
      </c>
      <c r="L162" s="2" t="str">
        <f>"1549"</f>
        <v>1549</v>
      </c>
      <c r="M162" s="2" t="str">
        <f>"1556"</f>
        <v>1556</v>
      </c>
      <c r="N162" s="2" t="str">
        <f>"1603"</f>
        <v>1603</v>
      </c>
      <c r="O162" s="2" t="str">
        <f>"1610"</f>
        <v>1610</v>
      </c>
      <c r="R162" s="4" t="s">
        <v>10</v>
      </c>
      <c r="S162" s="2" t="s">
        <v>22</v>
      </c>
      <c r="T162" s="2" t="str">
        <f>"1447"</f>
        <v>1447</v>
      </c>
      <c r="U162" s="2" t="str">
        <f>"1454"</f>
        <v>1454</v>
      </c>
      <c r="V162" s="2" t="str">
        <f>"1501"</f>
        <v>1501</v>
      </c>
      <c r="W162" s="2" t="str">
        <f>"1508"</f>
        <v>1508</v>
      </c>
      <c r="X162" s="2" t="str">
        <f>"1515"</f>
        <v>1515</v>
      </c>
      <c r="Y162" s="2" t="str">
        <f>"1522"</f>
        <v>1522</v>
      </c>
      <c r="Z162" s="2" t="str">
        <f>"1529"</f>
        <v>1529</v>
      </c>
      <c r="AA162" s="2" t="str">
        <f>"1536"</f>
        <v>1536</v>
      </c>
      <c r="AB162" s="2" t="str">
        <f>"1543"</f>
        <v>1543</v>
      </c>
      <c r="AC162" s="2" t="str">
        <f>"1550"</f>
        <v>1550</v>
      </c>
      <c r="AD162" s="2" t="str">
        <f>"1557"</f>
        <v>1557</v>
      </c>
      <c r="AE162" s="2" t="str">
        <f>"1604"</f>
        <v>1604</v>
      </c>
    </row>
    <row r="163" spans="2:31" ht="12.75" customHeight="1" x14ac:dyDescent="0.15">
      <c r="B163" s="3" t="s">
        <v>4</v>
      </c>
      <c r="C163" s="2" t="s">
        <v>22</v>
      </c>
      <c r="D163" s="2" t="str">
        <f>"1455"</f>
        <v>1455</v>
      </c>
      <c r="E163" s="2" t="str">
        <f>"1502"</f>
        <v>1502</v>
      </c>
      <c r="F163" s="2" t="str">
        <f>"1509"</f>
        <v>1509</v>
      </c>
      <c r="G163" s="2" t="str">
        <f>"1516"</f>
        <v>1516</v>
      </c>
      <c r="H163" s="2" t="str">
        <f>"1523"</f>
        <v>1523</v>
      </c>
      <c r="I163" s="2" t="str">
        <f>"1530"</f>
        <v>1530</v>
      </c>
      <c r="J163" s="2" t="str">
        <f>"1537"</f>
        <v>1537</v>
      </c>
      <c r="K163" s="2" t="str">
        <f>"1544"</f>
        <v>1544</v>
      </c>
      <c r="L163" s="2" t="str">
        <f>"1551"</f>
        <v>1551</v>
      </c>
      <c r="M163" s="2" t="str">
        <f>"1557"</f>
        <v>1557</v>
      </c>
      <c r="N163" s="2" t="str">
        <f>"1605"</f>
        <v>1605</v>
      </c>
      <c r="O163" s="2" t="str">
        <f>"1612"</f>
        <v>1612</v>
      </c>
      <c r="R163" s="4" t="s">
        <v>11</v>
      </c>
      <c r="S163" s="2" t="s">
        <v>22</v>
      </c>
      <c r="T163" s="2" t="str">
        <f>"1449"</f>
        <v>1449</v>
      </c>
      <c r="U163" s="2" t="str">
        <f>"1456"</f>
        <v>1456</v>
      </c>
      <c r="V163" s="2" t="str">
        <f>"1503"</f>
        <v>1503</v>
      </c>
      <c r="W163" s="2" t="str">
        <f>"1510"</f>
        <v>1510</v>
      </c>
      <c r="X163" s="2" t="str">
        <f>"1517"</f>
        <v>1517</v>
      </c>
      <c r="Y163" s="2" t="str">
        <f>"1524"</f>
        <v>1524</v>
      </c>
      <c r="Z163" s="2" t="str">
        <f>"1531"</f>
        <v>1531</v>
      </c>
      <c r="AA163" s="2" t="str">
        <f>"1538"</f>
        <v>1538</v>
      </c>
      <c r="AB163" s="2" t="str">
        <f>"1545"</f>
        <v>1545</v>
      </c>
      <c r="AC163" s="2" t="str">
        <f>"1552"</f>
        <v>1552</v>
      </c>
      <c r="AD163" s="2" t="str">
        <f>"1559"</f>
        <v>1559</v>
      </c>
      <c r="AE163" s="2" t="str">
        <f>"1606"</f>
        <v>1606</v>
      </c>
    </row>
    <row r="164" spans="2:31" ht="12.75" customHeight="1" x14ac:dyDescent="0.15">
      <c r="B164" s="3" t="s">
        <v>3</v>
      </c>
      <c r="C164" s="2" t="s">
        <v>22</v>
      </c>
      <c r="D164" s="2" t="str">
        <f>"1456"</f>
        <v>1456</v>
      </c>
      <c r="E164" s="2" t="str">
        <f>"1503"</f>
        <v>1503</v>
      </c>
      <c r="F164" s="2" t="str">
        <f>"1510"</f>
        <v>1510</v>
      </c>
      <c r="G164" s="2" t="str">
        <f>"1517"</f>
        <v>1517</v>
      </c>
      <c r="H164" s="2" t="str">
        <f>"1524"</f>
        <v>1524</v>
      </c>
      <c r="I164" s="2" t="str">
        <f>"1531"</f>
        <v>1531</v>
      </c>
      <c r="J164" s="2" t="str">
        <f>"1538"</f>
        <v>1538</v>
      </c>
      <c r="K164" s="2" t="str">
        <f>"1545"</f>
        <v>1545</v>
      </c>
      <c r="L164" s="2" t="str">
        <f>"1552"</f>
        <v>1552</v>
      </c>
      <c r="M164" s="2" t="str">
        <f>"1559"</f>
        <v>1559</v>
      </c>
      <c r="N164" s="2" t="str">
        <f>"1606"</f>
        <v>1606</v>
      </c>
      <c r="O164" s="2" t="str">
        <f>"1613"</f>
        <v>1613</v>
      </c>
      <c r="R164" s="4" t="s">
        <v>12</v>
      </c>
      <c r="S164" s="2" t="s">
        <v>22</v>
      </c>
      <c r="T164" s="2" t="str">
        <f>"1451"</f>
        <v>1451</v>
      </c>
      <c r="U164" s="2" t="str">
        <f>"1458"</f>
        <v>1458</v>
      </c>
      <c r="V164" s="2" t="str">
        <f>"1505"</f>
        <v>1505</v>
      </c>
      <c r="W164" s="2" t="str">
        <f>"1512"</f>
        <v>1512</v>
      </c>
      <c r="X164" s="2" t="str">
        <f>"1519"</f>
        <v>1519</v>
      </c>
      <c r="Y164" s="2" t="str">
        <f>"1526"</f>
        <v>1526</v>
      </c>
      <c r="Z164" s="2" t="str">
        <f>"1533"</f>
        <v>1533</v>
      </c>
      <c r="AA164" s="2" t="str">
        <f>"1540"</f>
        <v>1540</v>
      </c>
      <c r="AB164" s="2" t="str">
        <f>"1547"</f>
        <v>1547</v>
      </c>
      <c r="AC164" s="2" t="str">
        <f>"1554"</f>
        <v>1554</v>
      </c>
      <c r="AD164" s="2" t="str">
        <f>"1601"</f>
        <v>1601</v>
      </c>
      <c r="AE164" s="2" t="str">
        <f>"1608"</f>
        <v>1608</v>
      </c>
    </row>
    <row r="165" spans="2:31" ht="12.75" customHeight="1" x14ac:dyDescent="0.15">
      <c r="B165" s="3" t="s">
        <v>2</v>
      </c>
      <c r="C165" s="2" t="s">
        <v>22</v>
      </c>
      <c r="D165" s="2" t="str">
        <f>"1459"</f>
        <v>1459</v>
      </c>
      <c r="E165" s="2" t="str">
        <f>"1506"</f>
        <v>1506</v>
      </c>
      <c r="F165" s="2" t="str">
        <f>"1513"</f>
        <v>1513</v>
      </c>
      <c r="G165" s="2" t="str">
        <f>"1520"</f>
        <v>1520</v>
      </c>
      <c r="H165" s="2" t="str">
        <f>"1527"</f>
        <v>1527</v>
      </c>
      <c r="I165" s="2" t="str">
        <f>"1534"</f>
        <v>1534</v>
      </c>
      <c r="J165" s="2" t="str">
        <f>"1541"</f>
        <v>1541</v>
      </c>
      <c r="K165" s="2" t="str">
        <f>"1548"</f>
        <v>1548</v>
      </c>
      <c r="L165" s="2" t="str">
        <f>"1555"</f>
        <v>1555</v>
      </c>
      <c r="M165" s="2" t="str">
        <f>"1601"</f>
        <v>1601</v>
      </c>
      <c r="N165" s="2" t="str">
        <f>"1609"</f>
        <v>1609</v>
      </c>
      <c r="O165" s="2" t="str">
        <f>"1616"</f>
        <v>1616</v>
      </c>
      <c r="R165" s="4" t="s">
        <v>13</v>
      </c>
      <c r="S165" s="2" t="s">
        <v>22</v>
      </c>
      <c r="T165" s="2" t="str">
        <f>"1452"</f>
        <v>1452</v>
      </c>
      <c r="U165" s="2" t="str">
        <f>"1459"</f>
        <v>1459</v>
      </c>
      <c r="V165" s="2" t="str">
        <f>"1506"</f>
        <v>1506</v>
      </c>
      <c r="W165" s="2" t="str">
        <f>"1513"</f>
        <v>1513</v>
      </c>
      <c r="X165" s="2" t="str">
        <f>"1520"</f>
        <v>1520</v>
      </c>
      <c r="Y165" s="2" t="str">
        <f>"1527"</f>
        <v>1527</v>
      </c>
      <c r="Z165" s="2" t="str">
        <f>"1534"</f>
        <v>1534</v>
      </c>
      <c r="AA165" s="2" t="str">
        <f>"1541"</f>
        <v>1541</v>
      </c>
      <c r="AB165" s="2" t="str">
        <f>"1548"</f>
        <v>1548</v>
      </c>
      <c r="AC165" s="2" t="str">
        <f>"1555"</f>
        <v>1555</v>
      </c>
      <c r="AD165" s="2" t="str">
        <f>"1602"</f>
        <v>1602</v>
      </c>
      <c r="AE165" s="2" t="str">
        <f>"1609"</f>
        <v>1609</v>
      </c>
    </row>
    <row r="166" spans="2:31" ht="12.75" customHeight="1" x14ac:dyDescent="0.15">
      <c r="B166" s="3" t="s">
        <v>1</v>
      </c>
      <c r="C166" s="2" t="s">
        <v>22</v>
      </c>
      <c r="D166" s="2" t="str">
        <f>"1501"</f>
        <v>1501</v>
      </c>
      <c r="E166" s="2" t="str">
        <f>"1508"</f>
        <v>1508</v>
      </c>
      <c r="F166" s="2" t="str">
        <f>"1515"</f>
        <v>1515</v>
      </c>
      <c r="G166" s="2" t="str">
        <f>"1522"</f>
        <v>1522</v>
      </c>
      <c r="H166" s="2" t="str">
        <f>"1529"</f>
        <v>1529</v>
      </c>
      <c r="I166" s="2" t="str">
        <f>"1536"</f>
        <v>1536</v>
      </c>
      <c r="J166" s="2" t="str">
        <f>"1543"</f>
        <v>1543</v>
      </c>
      <c r="K166" s="2" t="str">
        <f>"1550"</f>
        <v>1550</v>
      </c>
      <c r="L166" s="2" t="str">
        <f>"1557"</f>
        <v>1557</v>
      </c>
      <c r="M166" s="2" t="str">
        <f>"1603"</f>
        <v>1603</v>
      </c>
      <c r="N166" s="2" t="str">
        <f>"1611"</f>
        <v>1611</v>
      </c>
      <c r="O166" s="2" t="str">
        <f>"1618"</f>
        <v>1618</v>
      </c>
      <c r="R166" s="4" t="s">
        <v>14</v>
      </c>
      <c r="S166" s="2" t="s">
        <v>22</v>
      </c>
      <c r="T166" s="2" t="str">
        <f>"1454"</f>
        <v>1454</v>
      </c>
      <c r="U166" s="2" t="str">
        <f>"1501"</f>
        <v>1501</v>
      </c>
      <c r="V166" s="2" t="str">
        <f>"1508"</f>
        <v>1508</v>
      </c>
      <c r="W166" s="2" t="str">
        <f>"1515"</f>
        <v>1515</v>
      </c>
      <c r="X166" s="2" t="str">
        <f>"1522"</f>
        <v>1522</v>
      </c>
      <c r="Y166" s="2" t="str">
        <f>"1529"</f>
        <v>1529</v>
      </c>
      <c r="Z166" s="2" t="str">
        <f>"1536"</f>
        <v>1536</v>
      </c>
      <c r="AA166" s="2" t="str">
        <f>"1543"</f>
        <v>1543</v>
      </c>
      <c r="AB166" s="2" t="str">
        <f>"1550"</f>
        <v>1550</v>
      </c>
      <c r="AC166" s="2" t="str">
        <f>"1557"</f>
        <v>1557</v>
      </c>
      <c r="AD166" s="2" t="str">
        <f>"1604"</f>
        <v>1604</v>
      </c>
      <c r="AE166" s="2" t="str">
        <f>"1611"</f>
        <v>1611</v>
      </c>
    </row>
    <row r="167" spans="2:31" ht="12.75" customHeight="1" x14ac:dyDescent="0.15">
      <c r="B167" s="3" t="s">
        <v>0</v>
      </c>
      <c r="C167" s="2" t="s">
        <v>18</v>
      </c>
      <c r="D167" s="2" t="str">
        <f>"1504"</f>
        <v>1504</v>
      </c>
      <c r="E167" s="2" t="str">
        <f>"1511"</f>
        <v>1511</v>
      </c>
      <c r="F167" s="2" t="str">
        <f>"1518"</f>
        <v>1518</v>
      </c>
      <c r="G167" s="2" t="str">
        <f>"1525"</f>
        <v>1525</v>
      </c>
      <c r="H167" s="2" t="str">
        <f>"1532"</f>
        <v>1532</v>
      </c>
      <c r="I167" s="2" t="str">
        <f>"1539"</f>
        <v>1539</v>
      </c>
      <c r="J167" s="2" t="str">
        <f>"1546"</f>
        <v>1546</v>
      </c>
      <c r="K167" s="2" t="str">
        <f>"1553"</f>
        <v>1553</v>
      </c>
      <c r="L167" s="2" t="str">
        <f>"1600"</f>
        <v>1600</v>
      </c>
      <c r="M167" s="2" t="str">
        <f>"1606"</f>
        <v>1606</v>
      </c>
      <c r="N167" s="2" t="str">
        <f>"1614"</f>
        <v>1614</v>
      </c>
      <c r="O167" s="2" t="str">
        <f>"1621"</f>
        <v>1621</v>
      </c>
      <c r="R167" s="4" t="s">
        <v>15</v>
      </c>
      <c r="S167" s="2" t="s">
        <v>18</v>
      </c>
      <c r="T167" s="2" t="str">
        <f>"1456"</f>
        <v>1456</v>
      </c>
      <c r="U167" s="2" t="str">
        <f>"1503"</f>
        <v>1503</v>
      </c>
      <c r="V167" s="2" t="str">
        <f>"1510"</f>
        <v>1510</v>
      </c>
      <c r="W167" s="2" t="str">
        <f>"1517"</f>
        <v>1517</v>
      </c>
      <c r="X167" s="2" t="str">
        <f>"1524"</f>
        <v>1524</v>
      </c>
      <c r="Y167" s="2" t="str">
        <f>"1531"</f>
        <v>1531</v>
      </c>
      <c r="Z167" s="2" t="str">
        <f>"1538"</f>
        <v>1538</v>
      </c>
      <c r="AA167" s="2" t="str">
        <f>"1545"</f>
        <v>1545</v>
      </c>
      <c r="AB167" s="2" t="str">
        <f>"1552"</f>
        <v>1552</v>
      </c>
      <c r="AC167" s="2" t="str">
        <f>"1559"</f>
        <v>1559</v>
      </c>
      <c r="AD167" s="2" t="str">
        <f>"1606"</f>
        <v>1606</v>
      </c>
      <c r="AE167" s="2" t="str">
        <f>"1613"</f>
        <v>1613</v>
      </c>
    </row>
    <row r="168" spans="2:31" ht="12.75" customHeight="1" x14ac:dyDescent="0.15">
      <c r="B168" s="10" t="s">
        <v>20</v>
      </c>
      <c r="C168" s="10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R168" s="10" t="s">
        <v>20</v>
      </c>
      <c r="S168" s="10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70" spans="2:31" ht="12.75" customHeight="1" x14ac:dyDescent="0.15">
      <c r="B170" s="10" t="s">
        <v>16</v>
      </c>
      <c r="C170" s="10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R170" s="10" t="s">
        <v>16</v>
      </c>
      <c r="S170" s="10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2:31" ht="12.75" customHeight="1" x14ac:dyDescent="0.15">
      <c r="B171" s="10" t="s">
        <v>19</v>
      </c>
      <c r="C171" s="10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R171" s="10" t="s">
        <v>19</v>
      </c>
      <c r="S171" s="10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2:31" ht="12.75" customHeight="1" x14ac:dyDescent="0.15">
      <c r="B172" s="3" t="s">
        <v>15</v>
      </c>
      <c r="C172" s="2" t="s">
        <v>17</v>
      </c>
      <c r="D172" s="2" t="str">
        <f>"1601"</f>
        <v>1601</v>
      </c>
      <c r="E172" s="2" t="str">
        <f>"1608"</f>
        <v>1608</v>
      </c>
      <c r="F172" s="2" t="str">
        <f>"1615"</f>
        <v>1615</v>
      </c>
      <c r="G172" s="2" t="str">
        <f>"1622"</f>
        <v>1622</v>
      </c>
      <c r="H172" s="2" t="str">
        <f>"1629"</f>
        <v>1629</v>
      </c>
      <c r="I172" s="2" t="str">
        <f>"1635"</f>
        <v>1635</v>
      </c>
      <c r="J172" s="2" t="str">
        <f>"1640"</f>
        <v>1640</v>
      </c>
      <c r="K172" s="2" t="str">
        <f>"1645"</f>
        <v>1645</v>
      </c>
      <c r="L172" s="2" t="str">
        <f>"1650"</f>
        <v>1650</v>
      </c>
      <c r="M172" s="2" t="str">
        <f>"1655"</f>
        <v>1655</v>
      </c>
      <c r="N172" s="2" t="str">
        <f>"1700"</f>
        <v>1700</v>
      </c>
      <c r="O172" s="2" t="str">
        <f>"1706"</f>
        <v>1706</v>
      </c>
      <c r="R172" s="3" t="s">
        <v>0</v>
      </c>
      <c r="S172" s="2" t="s">
        <v>17</v>
      </c>
      <c r="T172" s="2" t="str">
        <f>"1553"</f>
        <v>1553</v>
      </c>
      <c r="U172" s="2" t="str">
        <f>"1600"</f>
        <v>1600</v>
      </c>
      <c r="V172" s="2" t="str">
        <f>"1606"</f>
        <v>1606</v>
      </c>
      <c r="W172" s="2" t="str">
        <f>"1611"</f>
        <v>1611</v>
      </c>
      <c r="X172" s="2" t="str">
        <f>"1616"</f>
        <v>1616</v>
      </c>
      <c r="Y172" s="2" t="str">
        <f>"1621"</f>
        <v>1621</v>
      </c>
      <c r="Z172" s="2" t="str">
        <f>"1626"</f>
        <v>1626</v>
      </c>
      <c r="AA172" s="2" t="str">
        <f>"1631"</f>
        <v>1631</v>
      </c>
      <c r="AB172" s="2" t="str">
        <f>"1637"</f>
        <v>1637</v>
      </c>
      <c r="AC172" s="2" t="str">
        <f>"1642"</f>
        <v>1642</v>
      </c>
      <c r="AD172" s="2" t="str">
        <f>"1647"</f>
        <v>1647</v>
      </c>
      <c r="AE172" s="2" t="str">
        <f>"1653"</f>
        <v>1653</v>
      </c>
    </row>
    <row r="173" spans="2:31" ht="12.75" customHeight="1" x14ac:dyDescent="0.15">
      <c r="B173" s="3" t="s">
        <v>14</v>
      </c>
      <c r="C173" s="2" t="s">
        <v>22</v>
      </c>
      <c r="D173" s="2" t="str">
        <f>"1603"</f>
        <v>1603</v>
      </c>
      <c r="E173" s="2" t="str">
        <f>"1610"</f>
        <v>1610</v>
      </c>
      <c r="F173" s="2" t="str">
        <f>"1617"</f>
        <v>1617</v>
      </c>
      <c r="G173" s="2" t="str">
        <f>"1624"</f>
        <v>1624</v>
      </c>
      <c r="H173" s="2" t="str">
        <f>"1631"</f>
        <v>1631</v>
      </c>
      <c r="I173" s="2" t="str">
        <f>"1637"</f>
        <v>1637</v>
      </c>
      <c r="J173" s="2" t="str">
        <f>"1642"</f>
        <v>1642</v>
      </c>
      <c r="K173" s="2" t="str">
        <f>"1647"</f>
        <v>1647</v>
      </c>
      <c r="L173" s="2" t="str">
        <f>"1652"</f>
        <v>1652</v>
      </c>
      <c r="M173" s="2" t="str">
        <f>"1657"</f>
        <v>1657</v>
      </c>
      <c r="N173" s="2" t="str">
        <f>"1702"</f>
        <v>1702</v>
      </c>
      <c r="O173" s="2" t="str">
        <f>"1708"</f>
        <v>1708</v>
      </c>
      <c r="R173" s="4" t="s">
        <v>1</v>
      </c>
      <c r="S173" s="2" t="s">
        <v>22</v>
      </c>
      <c r="T173" s="2" t="str">
        <f>"1556"</f>
        <v>1556</v>
      </c>
      <c r="U173" s="2" t="str">
        <f>"1603"</f>
        <v>1603</v>
      </c>
      <c r="V173" s="2" t="str">
        <f>"1609"</f>
        <v>1609</v>
      </c>
      <c r="W173" s="2" t="str">
        <f>"1614"</f>
        <v>1614</v>
      </c>
      <c r="X173" s="2" t="str">
        <f>"1618"</f>
        <v>1618</v>
      </c>
      <c r="Y173" s="2" t="str">
        <f>"1623"</f>
        <v>1623</v>
      </c>
      <c r="Z173" s="2" t="str">
        <f>"1628"</f>
        <v>1628</v>
      </c>
      <c r="AA173" s="2" t="str">
        <f>"1634"</f>
        <v>1634</v>
      </c>
      <c r="AB173" s="2" t="str">
        <f>"1639"</f>
        <v>1639</v>
      </c>
      <c r="AC173" s="2" t="str">
        <f>"1645"</f>
        <v>1645</v>
      </c>
      <c r="AD173" s="2" t="str">
        <f>"1650"</f>
        <v>1650</v>
      </c>
      <c r="AE173" s="2" t="str">
        <f>"1655"</f>
        <v>1655</v>
      </c>
    </row>
    <row r="174" spans="2:31" ht="12.75" customHeight="1" x14ac:dyDescent="0.15">
      <c r="B174" s="3" t="s">
        <v>13</v>
      </c>
      <c r="C174" s="2" t="s">
        <v>22</v>
      </c>
      <c r="D174" s="2" t="str">
        <f>"1605"</f>
        <v>1605</v>
      </c>
      <c r="E174" s="2" t="str">
        <f>"1612"</f>
        <v>1612</v>
      </c>
      <c r="F174" s="2" t="str">
        <f>"1619"</f>
        <v>1619</v>
      </c>
      <c r="G174" s="2" t="str">
        <f>"1626"</f>
        <v>1626</v>
      </c>
      <c r="H174" s="2" t="str">
        <f>"1633"</f>
        <v>1633</v>
      </c>
      <c r="I174" s="2" t="str">
        <f>"1639"</f>
        <v>1639</v>
      </c>
      <c r="J174" s="2" t="str">
        <f>"1644"</f>
        <v>1644</v>
      </c>
      <c r="K174" s="2" t="str">
        <f>"1649"</f>
        <v>1649</v>
      </c>
      <c r="L174" s="2" t="str">
        <f>"1654"</f>
        <v>1654</v>
      </c>
      <c r="M174" s="2" t="str">
        <f>"1659"</f>
        <v>1659</v>
      </c>
      <c r="N174" s="2" t="str">
        <f>"1704"</f>
        <v>1704</v>
      </c>
      <c r="O174" s="2" t="str">
        <f>"1710"</f>
        <v>1710</v>
      </c>
      <c r="R174" s="4" t="s">
        <v>2</v>
      </c>
      <c r="S174" s="2" t="s">
        <v>22</v>
      </c>
      <c r="T174" s="2" t="str">
        <f>"1558"</f>
        <v>1558</v>
      </c>
      <c r="U174" s="2" t="str">
        <f>"1605"</f>
        <v>1605</v>
      </c>
      <c r="V174" s="2" t="str">
        <f>"1611"</f>
        <v>1611</v>
      </c>
      <c r="W174" s="2" t="str">
        <f>"1616"</f>
        <v>1616</v>
      </c>
      <c r="X174" s="2" t="str">
        <f>"1620"</f>
        <v>1620</v>
      </c>
      <c r="Y174" s="2" t="str">
        <f>"1625"</f>
        <v>1625</v>
      </c>
      <c r="Z174" s="2" t="str">
        <f>"1630"</f>
        <v>1630</v>
      </c>
      <c r="AA174" s="2" t="str">
        <f>"1636"</f>
        <v>1636</v>
      </c>
      <c r="AB174" s="2" t="str">
        <f>"1641"</f>
        <v>1641</v>
      </c>
      <c r="AC174" s="2" t="str">
        <f>"1647"</f>
        <v>1647</v>
      </c>
      <c r="AD174" s="2" t="str">
        <f>"1652"</f>
        <v>1652</v>
      </c>
      <c r="AE174" s="2" t="str">
        <f>"1657"</f>
        <v>1657</v>
      </c>
    </row>
    <row r="175" spans="2:31" ht="12.75" customHeight="1" x14ac:dyDescent="0.15">
      <c r="B175" s="3" t="s">
        <v>12</v>
      </c>
      <c r="C175" s="2" t="s">
        <v>22</v>
      </c>
      <c r="D175" s="2" t="str">
        <f>"1606"</f>
        <v>1606</v>
      </c>
      <c r="E175" s="2" t="str">
        <f>"1613"</f>
        <v>1613</v>
      </c>
      <c r="F175" s="2" t="str">
        <f>"1620"</f>
        <v>1620</v>
      </c>
      <c r="G175" s="2" t="str">
        <f>"1628"</f>
        <v>1628</v>
      </c>
      <c r="H175" s="2" t="str">
        <f>"1634"</f>
        <v>1634</v>
      </c>
      <c r="I175" s="2" t="str">
        <f>"1640"</f>
        <v>1640</v>
      </c>
      <c r="J175" s="2" t="str">
        <f>"1645"</f>
        <v>1645</v>
      </c>
      <c r="K175" s="2" t="str">
        <f>"1650"</f>
        <v>1650</v>
      </c>
      <c r="L175" s="2" t="str">
        <f>"1656"</f>
        <v>1656</v>
      </c>
      <c r="M175" s="2" t="str">
        <f>"1701"</f>
        <v>1701</v>
      </c>
      <c r="N175" s="2" t="str">
        <f>"1706"</f>
        <v>1706</v>
      </c>
      <c r="O175" s="2" t="str">
        <f>"1711"</f>
        <v>1711</v>
      </c>
      <c r="R175" s="4" t="s">
        <v>3</v>
      </c>
      <c r="S175" s="2" t="s">
        <v>22</v>
      </c>
      <c r="T175" s="2" t="str">
        <f>"1600"</f>
        <v>1600</v>
      </c>
      <c r="U175" s="2" t="str">
        <f>"1607"</f>
        <v>1607</v>
      </c>
      <c r="V175" s="2" t="str">
        <f>"1613"</f>
        <v>1613</v>
      </c>
      <c r="W175" s="2" t="str">
        <f>"1618"</f>
        <v>1618</v>
      </c>
      <c r="X175" s="2" t="str">
        <f>"1623"</f>
        <v>1623</v>
      </c>
      <c r="Y175" s="2" t="str">
        <f>"1628"</f>
        <v>1628</v>
      </c>
      <c r="Z175" s="2" t="str">
        <f>"1633"</f>
        <v>1633</v>
      </c>
      <c r="AA175" s="2" t="str">
        <f>"1638"</f>
        <v>1638</v>
      </c>
      <c r="AB175" s="2" t="str">
        <f>"1644"</f>
        <v>1644</v>
      </c>
      <c r="AC175" s="2" t="str">
        <f>"1649"</f>
        <v>1649</v>
      </c>
      <c r="AD175" s="2" t="str">
        <f>"1654"</f>
        <v>1654</v>
      </c>
      <c r="AE175" s="2" t="str">
        <f>"1700"</f>
        <v>1700</v>
      </c>
    </row>
    <row r="176" spans="2:31" ht="12.75" customHeight="1" x14ac:dyDescent="0.15">
      <c r="B176" s="3" t="s">
        <v>11</v>
      </c>
      <c r="C176" s="2" t="s">
        <v>22</v>
      </c>
      <c r="D176" s="2" t="str">
        <f>"1608"</f>
        <v>1608</v>
      </c>
      <c r="E176" s="2" t="str">
        <f>"1615"</f>
        <v>1615</v>
      </c>
      <c r="F176" s="2" t="str">
        <f>"1622"</f>
        <v>1622</v>
      </c>
      <c r="G176" s="2" t="str">
        <f>"1629"</f>
        <v>1629</v>
      </c>
      <c r="H176" s="2" t="str">
        <f>"1636"</f>
        <v>1636</v>
      </c>
      <c r="I176" s="2" t="str">
        <f>"1642"</f>
        <v>1642</v>
      </c>
      <c r="J176" s="2" t="str">
        <f>"1647"</f>
        <v>1647</v>
      </c>
      <c r="K176" s="2" t="str">
        <f>"1652"</f>
        <v>1652</v>
      </c>
      <c r="L176" s="2" t="str">
        <f>"1657"</f>
        <v>1657</v>
      </c>
      <c r="M176" s="2" t="str">
        <f>"1702"</f>
        <v>1702</v>
      </c>
      <c r="N176" s="2" t="str">
        <f>"1707"</f>
        <v>1707</v>
      </c>
      <c r="O176" s="2" t="str">
        <f>"1713"</f>
        <v>1713</v>
      </c>
      <c r="R176" s="4" t="s">
        <v>4</v>
      </c>
      <c r="S176" s="2" t="s">
        <v>22</v>
      </c>
      <c r="T176" s="2" t="str">
        <f>"1602"</f>
        <v>1602</v>
      </c>
      <c r="U176" s="2" t="str">
        <f>"1609"</f>
        <v>1609</v>
      </c>
      <c r="V176" s="2" t="str">
        <f>"1615"</f>
        <v>1615</v>
      </c>
      <c r="W176" s="2" t="str">
        <f>"1620"</f>
        <v>1620</v>
      </c>
      <c r="X176" s="2" t="str">
        <f>"1624"</f>
        <v>1624</v>
      </c>
      <c r="Y176" s="2" t="str">
        <f>"1629"</f>
        <v>1629</v>
      </c>
      <c r="Z176" s="2" t="str">
        <f>"1634"</f>
        <v>1634</v>
      </c>
      <c r="AA176" s="2" t="str">
        <f>"1640"</f>
        <v>1640</v>
      </c>
      <c r="AB176" s="2" t="str">
        <f>"1645"</f>
        <v>1645</v>
      </c>
      <c r="AC176" s="2" t="str">
        <f>"1651"</f>
        <v>1651</v>
      </c>
      <c r="AD176" s="2" t="str">
        <f>"1656"</f>
        <v>1656</v>
      </c>
      <c r="AE176" s="2" t="str">
        <f>"1701"</f>
        <v>1701</v>
      </c>
    </row>
    <row r="177" spans="2:31" ht="12.75" customHeight="1" x14ac:dyDescent="0.15">
      <c r="B177" s="3" t="s">
        <v>10</v>
      </c>
      <c r="C177" s="2" t="s">
        <v>22</v>
      </c>
      <c r="D177" s="2" t="str">
        <f>"1610"</f>
        <v>1610</v>
      </c>
      <c r="E177" s="2" t="str">
        <f>"1617"</f>
        <v>1617</v>
      </c>
      <c r="F177" s="2" t="str">
        <f>"1624"</f>
        <v>1624</v>
      </c>
      <c r="G177" s="2" t="str">
        <f>"1632"</f>
        <v>1632</v>
      </c>
      <c r="H177" s="2" t="str">
        <f>"1638"</f>
        <v>1638</v>
      </c>
      <c r="I177" s="2" t="str">
        <f>"1644"</f>
        <v>1644</v>
      </c>
      <c r="J177" s="2" t="str">
        <f>"1649"</f>
        <v>1649</v>
      </c>
      <c r="K177" s="2" t="str">
        <f>"1654"</f>
        <v>1654</v>
      </c>
      <c r="L177" s="2" t="str">
        <f>"1700"</f>
        <v>1700</v>
      </c>
      <c r="M177" s="2" t="str">
        <f>"1705"</f>
        <v>1705</v>
      </c>
      <c r="N177" s="2" t="str">
        <f>"1710"</f>
        <v>1710</v>
      </c>
      <c r="O177" s="2" t="str">
        <f>"1715"</f>
        <v>1715</v>
      </c>
      <c r="R177" s="4" t="s">
        <v>5</v>
      </c>
      <c r="S177" s="2" t="s">
        <v>22</v>
      </c>
      <c r="T177" s="2" t="str">
        <f>"1603"</f>
        <v>1603</v>
      </c>
      <c r="U177" s="2" t="str">
        <f>"1610"</f>
        <v>1610</v>
      </c>
      <c r="V177" s="2" t="str">
        <f>"1616"</f>
        <v>1616</v>
      </c>
      <c r="W177" s="2" t="str">
        <f>"1621"</f>
        <v>1621</v>
      </c>
      <c r="X177" s="2" t="str">
        <f>"1626"</f>
        <v>1626</v>
      </c>
      <c r="Y177" s="2" t="str">
        <f>"1631"</f>
        <v>1631</v>
      </c>
      <c r="Z177" s="2" t="str">
        <f>"1636"</f>
        <v>1636</v>
      </c>
      <c r="AA177" s="2" t="str">
        <f>"1641"</f>
        <v>1641</v>
      </c>
      <c r="AB177" s="2" t="str">
        <f>"1647"</f>
        <v>1647</v>
      </c>
      <c r="AC177" s="2" t="str">
        <f>"1652"</f>
        <v>1652</v>
      </c>
      <c r="AD177" s="2" t="str">
        <f>"1657"</f>
        <v>1657</v>
      </c>
      <c r="AE177" s="2" t="str">
        <f>"1703"</f>
        <v>1703</v>
      </c>
    </row>
    <row r="178" spans="2:31" ht="12.75" customHeight="1" x14ac:dyDescent="0.15">
      <c r="B178" s="3" t="s">
        <v>9</v>
      </c>
      <c r="C178" s="2" t="s">
        <v>22</v>
      </c>
      <c r="D178" s="2" t="str">
        <f>"1612"</f>
        <v>1612</v>
      </c>
      <c r="E178" s="2" t="str">
        <f>"1619"</f>
        <v>1619</v>
      </c>
      <c r="F178" s="2" t="str">
        <f>"1626"</f>
        <v>1626</v>
      </c>
      <c r="G178" s="2" t="str">
        <f>"1633"</f>
        <v>1633</v>
      </c>
      <c r="H178" s="2" t="str">
        <f>"1640"</f>
        <v>1640</v>
      </c>
      <c r="I178" s="2" t="str">
        <f>"1646"</f>
        <v>1646</v>
      </c>
      <c r="J178" s="2" t="str">
        <f>"1651"</f>
        <v>1651</v>
      </c>
      <c r="K178" s="2" t="str">
        <f>"1656"</f>
        <v>1656</v>
      </c>
      <c r="L178" s="2" t="str">
        <f>"1701"</f>
        <v>1701</v>
      </c>
      <c r="M178" s="2" t="str">
        <f>"1706"</f>
        <v>1706</v>
      </c>
      <c r="N178" s="2" t="str">
        <f>"1711"</f>
        <v>1711</v>
      </c>
      <c r="O178" s="2" t="str">
        <f>"1717"</f>
        <v>1717</v>
      </c>
      <c r="R178" s="4" t="s">
        <v>6</v>
      </c>
      <c r="S178" s="2" t="s">
        <v>22</v>
      </c>
      <c r="T178" s="2" t="str">
        <f>"1605"</f>
        <v>1605</v>
      </c>
      <c r="U178" s="2" t="str">
        <f>"1612"</f>
        <v>1612</v>
      </c>
      <c r="V178" s="2" t="str">
        <f>"1618"</f>
        <v>1618</v>
      </c>
      <c r="W178" s="2" t="str">
        <f>"1623"</f>
        <v>1623</v>
      </c>
      <c r="X178" s="2" t="str">
        <f>"1627"</f>
        <v>1627</v>
      </c>
      <c r="Y178" s="2" t="str">
        <f>"1632"</f>
        <v>1632</v>
      </c>
      <c r="Z178" s="2" t="str">
        <f>"1637"</f>
        <v>1637</v>
      </c>
      <c r="AA178" s="2" t="str">
        <f>"1643"</f>
        <v>1643</v>
      </c>
      <c r="AB178" s="2" t="str">
        <f>"1648"</f>
        <v>1648</v>
      </c>
      <c r="AC178" s="2" t="str">
        <f>"1654"</f>
        <v>1654</v>
      </c>
      <c r="AD178" s="2" t="str">
        <f>"1659"</f>
        <v>1659</v>
      </c>
      <c r="AE178" s="2" t="str">
        <f>"1704"</f>
        <v>1704</v>
      </c>
    </row>
    <row r="179" spans="2:31" ht="12.75" customHeight="1" x14ac:dyDescent="0.15">
      <c r="B179" s="3" t="s">
        <v>8</v>
      </c>
      <c r="C179" s="2" t="s">
        <v>22</v>
      </c>
      <c r="D179" s="2" t="str">
        <f>"1613"</f>
        <v>1613</v>
      </c>
      <c r="E179" s="2" t="str">
        <f>"1620"</f>
        <v>1620</v>
      </c>
      <c r="F179" s="2" t="str">
        <f>"1627"</f>
        <v>1627</v>
      </c>
      <c r="G179" s="2" t="str">
        <f>"1635"</f>
        <v>1635</v>
      </c>
      <c r="H179" s="2" t="str">
        <f>"1641"</f>
        <v>1641</v>
      </c>
      <c r="I179" s="2" t="str">
        <f>"1647"</f>
        <v>1647</v>
      </c>
      <c r="J179" s="2" t="str">
        <f>"1652"</f>
        <v>1652</v>
      </c>
      <c r="K179" s="2" t="str">
        <f>"1657"</f>
        <v>1657</v>
      </c>
      <c r="L179" s="2" t="str">
        <f>"1703"</f>
        <v>1703</v>
      </c>
      <c r="M179" s="2" t="str">
        <f>"1708"</f>
        <v>1708</v>
      </c>
      <c r="N179" s="2" t="str">
        <f>"1713"</f>
        <v>1713</v>
      </c>
      <c r="O179" s="2" t="str">
        <f>"1718"</f>
        <v>1718</v>
      </c>
      <c r="R179" s="4" t="s">
        <v>7</v>
      </c>
      <c r="S179" s="2" t="s">
        <v>22</v>
      </c>
      <c r="T179" s="2" t="str">
        <f>"1606"</f>
        <v>1606</v>
      </c>
      <c r="U179" s="2" t="str">
        <f>"1613"</f>
        <v>1613</v>
      </c>
      <c r="V179" s="2" t="str">
        <f>"1619"</f>
        <v>1619</v>
      </c>
      <c r="W179" s="2" t="str">
        <f>"1624"</f>
        <v>1624</v>
      </c>
      <c r="X179" s="2" t="str">
        <f>"1629"</f>
        <v>1629</v>
      </c>
      <c r="Y179" s="2" t="str">
        <f>"1634"</f>
        <v>1634</v>
      </c>
      <c r="Z179" s="2" t="str">
        <f>"1639"</f>
        <v>1639</v>
      </c>
      <c r="AA179" s="2" t="str">
        <f>"1644"</f>
        <v>1644</v>
      </c>
      <c r="AB179" s="2" t="str">
        <f>"1650"</f>
        <v>1650</v>
      </c>
      <c r="AC179" s="2" t="str">
        <f>"1655"</f>
        <v>1655</v>
      </c>
      <c r="AD179" s="2" t="str">
        <f>"1700"</f>
        <v>1700</v>
      </c>
      <c r="AE179" s="2" t="str">
        <f>"1706"</f>
        <v>1706</v>
      </c>
    </row>
    <row r="180" spans="2:31" ht="12.75" customHeight="1" x14ac:dyDescent="0.15">
      <c r="B180" s="3" t="s">
        <v>7</v>
      </c>
      <c r="C180" s="2" t="s">
        <v>22</v>
      </c>
      <c r="D180" s="2" t="str">
        <f>"1615"</f>
        <v>1615</v>
      </c>
      <c r="E180" s="2" t="str">
        <f>"1622"</f>
        <v>1622</v>
      </c>
      <c r="F180" s="2" t="str">
        <f>"1629"</f>
        <v>1629</v>
      </c>
      <c r="G180" s="2" t="str">
        <f>"1636"</f>
        <v>1636</v>
      </c>
      <c r="H180" s="2" t="str">
        <f>"1643"</f>
        <v>1643</v>
      </c>
      <c r="I180" s="2" t="str">
        <f>"1649"</f>
        <v>1649</v>
      </c>
      <c r="J180" s="2" t="str">
        <f>"1654"</f>
        <v>1654</v>
      </c>
      <c r="K180" s="2" t="str">
        <f>"1659"</f>
        <v>1659</v>
      </c>
      <c r="L180" s="2" t="str">
        <f>"1704"</f>
        <v>1704</v>
      </c>
      <c r="M180" s="2" t="str">
        <f>"1709"</f>
        <v>1709</v>
      </c>
      <c r="N180" s="2" t="str">
        <f>"1714"</f>
        <v>1714</v>
      </c>
      <c r="O180" s="2" t="str">
        <f>"1720"</f>
        <v>1720</v>
      </c>
      <c r="R180" s="4" t="s">
        <v>8</v>
      </c>
      <c r="S180" s="2" t="s">
        <v>22</v>
      </c>
      <c r="T180" s="2" t="str">
        <f>"1608"</f>
        <v>1608</v>
      </c>
      <c r="U180" s="2" t="str">
        <f>"1615"</f>
        <v>1615</v>
      </c>
      <c r="V180" s="2" t="str">
        <f>"1621"</f>
        <v>1621</v>
      </c>
      <c r="W180" s="2" t="str">
        <f>"1626"</f>
        <v>1626</v>
      </c>
      <c r="X180" s="2" t="str">
        <f>"1630"</f>
        <v>1630</v>
      </c>
      <c r="Y180" s="2" t="str">
        <f>"1635"</f>
        <v>1635</v>
      </c>
      <c r="Z180" s="2" t="str">
        <f>"1640"</f>
        <v>1640</v>
      </c>
      <c r="AA180" s="2" t="str">
        <f>"1646"</f>
        <v>1646</v>
      </c>
      <c r="AB180" s="2" t="str">
        <f>"1651"</f>
        <v>1651</v>
      </c>
      <c r="AC180" s="2" t="str">
        <f>"1657"</f>
        <v>1657</v>
      </c>
      <c r="AD180" s="2" t="str">
        <f>"1702"</f>
        <v>1702</v>
      </c>
      <c r="AE180" s="2" t="str">
        <f>"1707"</f>
        <v>1707</v>
      </c>
    </row>
    <row r="181" spans="2:31" ht="12.75" customHeight="1" x14ac:dyDescent="0.15">
      <c r="B181" s="3" t="s">
        <v>6</v>
      </c>
      <c r="C181" s="2" t="s">
        <v>22</v>
      </c>
      <c r="D181" s="2" t="str">
        <f>"1616"</f>
        <v>1616</v>
      </c>
      <c r="E181" s="2" t="str">
        <f>"1623"</f>
        <v>1623</v>
      </c>
      <c r="F181" s="2" t="str">
        <f>"1630"</f>
        <v>1630</v>
      </c>
      <c r="G181" s="2" t="str">
        <f>"1638"</f>
        <v>1638</v>
      </c>
      <c r="H181" s="2" t="str">
        <f>"1644"</f>
        <v>1644</v>
      </c>
      <c r="I181" s="2" t="str">
        <f>"1650"</f>
        <v>1650</v>
      </c>
      <c r="J181" s="2" t="str">
        <f>"1655"</f>
        <v>1655</v>
      </c>
      <c r="K181" s="2" t="str">
        <f>"1700"</f>
        <v>1700</v>
      </c>
      <c r="L181" s="2" t="str">
        <f>"1706"</f>
        <v>1706</v>
      </c>
      <c r="M181" s="2" t="str">
        <f>"1711"</f>
        <v>1711</v>
      </c>
      <c r="N181" s="2" t="str">
        <f>"1716"</f>
        <v>1716</v>
      </c>
      <c r="O181" s="2" t="str">
        <f>"1721"</f>
        <v>1721</v>
      </c>
      <c r="R181" s="4" t="s">
        <v>9</v>
      </c>
      <c r="S181" s="2" t="s">
        <v>22</v>
      </c>
      <c r="T181" s="2" t="str">
        <f>"1610"</f>
        <v>1610</v>
      </c>
      <c r="U181" s="2" t="str">
        <f>"1617"</f>
        <v>1617</v>
      </c>
      <c r="V181" s="2" t="str">
        <f>"1623"</f>
        <v>1623</v>
      </c>
      <c r="W181" s="2" t="str">
        <f>"1628"</f>
        <v>1628</v>
      </c>
      <c r="X181" s="2" t="str">
        <f>"1632"</f>
        <v>1632</v>
      </c>
      <c r="Y181" s="2" t="str">
        <f>"1637"</f>
        <v>1637</v>
      </c>
      <c r="Z181" s="2" t="str">
        <f>"1642"</f>
        <v>1642</v>
      </c>
      <c r="AA181" s="2" t="str">
        <f>"1648"</f>
        <v>1648</v>
      </c>
      <c r="AB181" s="2" t="str">
        <f>"1653"</f>
        <v>1653</v>
      </c>
      <c r="AC181" s="2" t="str">
        <f>"1659"</f>
        <v>1659</v>
      </c>
      <c r="AD181" s="2" t="str">
        <f>"1704"</f>
        <v>1704</v>
      </c>
      <c r="AE181" s="2" t="str">
        <f>"1709"</f>
        <v>1709</v>
      </c>
    </row>
    <row r="182" spans="2:31" ht="12.75" customHeight="1" x14ac:dyDescent="0.15">
      <c r="B182" s="3" t="s">
        <v>5</v>
      </c>
      <c r="C182" s="2" t="s">
        <v>22</v>
      </c>
      <c r="D182" s="2" t="str">
        <f>"1618"</f>
        <v>1618</v>
      </c>
      <c r="E182" s="2" t="str">
        <f>"1625"</f>
        <v>1625</v>
      </c>
      <c r="F182" s="2" t="str">
        <f>"1632"</f>
        <v>1632</v>
      </c>
      <c r="G182" s="2" t="str">
        <f>"1639"</f>
        <v>1639</v>
      </c>
      <c r="H182" s="2" t="str">
        <f>"1646"</f>
        <v>1646</v>
      </c>
      <c r="I182" s="2" t="str">
        <f>"1652"</f>
        <v>1652</v>
      </c>
      <c r="J182" s="2" t="str">
        <f>"1657"</f>
        <v>1657</v>
      </c>
      <c r="K182" s="2" t="str">
        <f>"1702"</f>
        <v>1702</v>
      </c>
      <c r="L182" s="2" t="str">
        <f>"1707"</f>
        <v>1707</v>
      </c>
      <c r="M182" s="2" t="str">
        <f>"1712"</f>
        <v>1712</v>
      </c>
      <c r="N182" s="2" t="str">
        <f>"1717"</f>
        <v>1717</v>
      </c>
      <c r="O182" s="2" t="str">
        <f>"1723"</f>
        <v>1723</v>
      </c>
      <c r="R182" s="4" t="s">
        <v>10</v>
      </c>
      <c r="S182" s="2" t="s">
        <v>22</v>
      </c>
      <c r="T182" s="2" t="str">
        <f>"1611"</f>
        <v>1611</v>
      </c>
      <c r="U182" s="2" t="str">
        <f>"1618"</f>
        <v>1618</v>
      </c>
      <c r="V182" s="2" t="str">
        <f>"1624"</f>
        <v>1624</v>
      </c>
      <c r="W182" s="2" t="str">
        <f>"1629"</f>
        <v>1629</v>
      </c>
      <c r="X182" s="2" t="str">
        <f>"1634"</f>
        <v>1634</v>
      </c>
      <c r="Y182" s="2" t="str">
        <f>"1639"</f>
        <v>1639</v>
      </c>
      <c r="Z182" s="2" t="str">
        <f>"1644"</f>
        <v>1644</v>
      </c>
      <c r="AA182" s="2" t="str">
        <f>"1649"</f>
        <v>1649</v>
      </c>
      <c r="AB182" s="2" t="str">
        <f>"1655"</f>
        <v>1655</v>
      </c>
      <c r="AC182" s="2" t="str">
        <f>"1700"</f>
        <v>1700</v>
      </c>
      <c r="AD182" s="2" t="str">
        <f>"1705"</f>
        <v>1705</v>
      </c>
      <c r="AE182" s="2" t="str">
        <f>"1711"</f>
        <v>1711</v>
      </c>
    </row>
    <row r="183" spans="2:31" ht="12.75" customHeight="1" x14ac:dyDescent="0.15">
      <c r="B183" s="3" t="s">
        <v>4</v>
      </c>
      <c r="C183" s="2" t="s">
        <v>22</v>
      </c>
      <c r="D183" s="2" t="str">
        <f>"1619"</f>
        <v>1619</v>
      </c>
      <c r="E183" s="2" t="str">
        <f>"1626"</f>
        <v>1626</v>
      </c>
      <c r="F183" s="2" t="str">
        <f>"1633"</f>
        <v>1633</v>
      </c>
      <c r="G183" s="2" t="str">
        <f>"1641"</f>
        <v>1641</v>
      </c>
      <c r="H183" s="2" t="str">
        <f>"1647"</f>
        <v>1647</v>
      </c>
      <c r="I183" s="2" t="str">
        <f>"1653"</f>
        <v>1653</v>
      </c>
      <c r="J183" s="2" t="str">
        <f>"1658"</f>
        <v>1658</v>
      </c>
      <c r="K183" s="2" t="str">
        <f>"1703"</f>
        <v>1703</v>
      </c>
      <c r="L183" s="2" t="str">
        <f>"1709"</f>
        <v>1709</v>
      </c>
      <c r="M183" s="2" t="str">
        <f>"1714"</f>
        <v>1714</v>
      </c>
      <c r="N183" s="2" t="str">
        <f>"1719"</f>
        <v>1719</v>
      </c>
      <c r="O183" s="2" t="str">
        <f>"1724"</f>
        <v>1724</v>
      </c>
      <c r="R183" s="4" t="s">
        <v>11</v>
      </c>
      <c r="S183" s="2" t="s">
        <v>22</v>
      </c>
      <c r="T183" s="2" t="str">
        <f>"1613"</f>
        <v>1613</v>
      </c>
      <c r="U183" s="2" t="str">
        <f>"1620"</f>
        <v>1620</v>
      </c>
      <c r="V183" s="2" t="str">
        <f>"1626"</f>
        <v>1626</v>
      </c>
      <c r="W183" s="2" t="str">
        <f>"1631"</f>
        <v>1631</v>
      </c>
      <c r="X183" s="2" t="str">
        <f>"1636"</f>
        <v>1636</v>
      </c>
      <c r="Y183" s="2" t="str">
        <f>"1641"</f>
        <v>1641</v>
      </c>
      <c r="Z183" s="2" t="str">
        <f>"1646"</f>
        <v>1646</v>
      </c>
      <c r="AA183" s="2" t="str">
        <f>"1651"</f>
        <v>1651</v>
      </c>
      <c r="AB183" s="2" t="str">
        <f>"1657"</f>
        <v>1657</v>
      </c>
      <c r="AC183" s="2" t="str">
        <f>"1702"</f>
        <v>1702</v>
      </c>
      <c r="AD183" s="2" t="str">
        <f>"1707"</f>
        <v>1707</v>
      </c>
      <c r="AE183" s="2" t="str">
        <f>"1713"</f>
        <v>1713</v>
      </c>
    </row>
    <row r="184" spans="2:31" ht="12.75" customHeight="1" x14ac:dyDescent="0.15">
      <c r="B184" s="3" t="s">
        <v>3</v>
      </c>
      <c r="C184" s="2" t="s">
        <v>22</v>
      </c>
      <c r="D184" s="2" t="str">
        <f>"1621"</f>
        <v>1621</v>
      </c>
      <c r="E184" s="2" t="str">
        <f>"1628"</f>
        <v>1628</v>
      </c>
      <c r="F184" s="2" t="str">
        <f>"1635"</f>
        <v>1635</v>
      </c>
      <c r="G184" s="2" t="str">
        <f>"1642"</f>
        <v>1642</v>
      </c>
      <c r="H184" s="2" t="str">
        <f>"1649"</f>
        <v>1649</v>
      </c>
      <c r="I184" s="2" t="str">
        <f>"1655"</f>
        <v>1655</v>
      </c>
      <c r="J184" s="2" t="str">
        <f>"1700"</f>
        <v>1700</v>
      </c>
      <c r="K184" s="2" t="str">
        <f>"1705"</f>
        <v>1705</v>
      </c>
      <c r="L184" s="2" t="str">
        <f>"1710"</f>
        <v>1710</v>
      </c>
      <c r="M184" s="2" t="str">
        <f>"1715"</f>
        <v>1715</v>
      </c>
      <c r="N184" s="2" t="str">
        <f>"1720"</f>
        <v>1720</v>
      </c>
      <c r="O184" s="2" t="str">
        <f>"1726"</f>
        <v>1726</v>
      </c>
      <c r="R184" s="4" t="s">
        <v>12</v>
      </c>
      <c r="S184" s="2" t="s">
        <v>22</v>
      </c>
      <c r="T184" s="2" t="str">
        <f>"1615"</f>
        <v>1615</v>
      </c>
      <c r="U184" s="2" t="str">
        <f>"1622"</f>
        <v>1622</v>
      </c>
      <c r="V184" s="2" t="str">
        <f>"1628"</f>
        <v>1628</v>
      </c>
      <c r="W184" s="2" t="str">
        <f>"1633"</f>
        <v>1633</v>
      </c>
      <c r="X184" s="2" t="str">
        <f>"1637"</f>
        <v>1637</v>
      </c>
      <c r="Y184" s="2" t="str">
        <f>"1642"</f>
        <v>1642</v>
      </c>
      <c r="Z184" s="2" t="str">
        <f>"1647"</f>
        <v>1647</v>
      </c>
      <c r="AA184" s="2" t="str">
        <f>"1653"</f>
        <v>1653</v>
      </c>
      <c r="AB184" s="2" t="str">
        <f>"1658"</f>
        <v>1658</v>
      </c>
      <c r="AC184" s="2" t="str">
        <f>"1704"</f>
        <v>1704</v>
      </c>
      <c r="AD184" s="2" t="str">
        <f>"1709"</f>
        <v>1709</v>
      </c>
      <c r="AE184" s="2" t="str">
        <f>"1714"</f>
        <v>1714</v>
      </c>
    </row>
    <row r="185" spans="2:31" ht="12.75" customHeight="1" x14ac:dyDescent="0.15">
      <c r="B185" s="3" t="s">
        <v>2</v>
      </c>
      <c r="C185" s="2" t="s">
        <v>22</v>
      </c>
      <c r="D185" s="2" t="str">
        <f>"1623"</f>
        <v>1623</v>
      </c>
      <c r="E185" s="2" t="str">
        <f>"1630"</f>
        <v>1630</v>
      </c>
      <c r="F185" s="2" t="str">
        <f>"1637"</f>
        <v>1637</v>
      </c>
      <c r="G185" s="2" t="str">
        <f>"1645"</f>
        <v>1645</v>
      </c>
      <c r="H185" s="2" t="str">
        <f>"1651"</f>
        <v>1651</v>
      </c>
      <c r="I185" s="2" t="str">
        <f>"1657"</f>
        <v>1657</v>
      </c>
      <c r="J185" s="2" t="str">
        <f>"1702"</f>
        <v>1702</v>
      </c>
      <c r="K185" s="2" t="str">
        <f>"1707"</f>
        <v>1707</v>
      </c>
      <c r="L185" s="2" t="str">
        <f>"1713"</f>
        <v>1713</v>
      </c>
      <c r="M185" s="2" t="str">
        <f>"1718"</f>
        <v>1718</v>
      </c>
      <c r="N185" s="2" t="str">
        <f>"1723"</f>
        <v>1723</v>
      </c>
      <c r="O185" s="2" t="str">
        <f>"1728"</f>
        <v>1728</v>
      </c>
      <c r="R185" s="4" t="s">
        <v>13</v>
      </c>
      <c r="S185" s="2" t="s">
        <v>22</v>
      </c>
      <c r="T185" s="2" t="str">
        <f>"1616"</f>
        <v>1616</v>
      </c>
      <c r="U185" s="2" t="str">
        <f>"1623"</f>
        <v>1623</v>
      </c>
      <c r="V185" s="2" t="str">
        <f>"1629"</f>
        <v>1629</v>
      </c>
      <c r="W185" s="2" t="str">
        <f>"1634"</f>
        <v>1634</v>
      </c>
      <c r="X185" s="2" t="str">
        <f>"1639"</f>
        <v>1639</v>
      </c>
      <c r="Y185" s="2" t="str">
        <f>"1644"</f>
        <v>1644</v>
      </c>
      <c r="Z185" s="2" t="str">
        <f>"1649"</f>
        <v>1649</v>
      </c>
      <c r="AA185" s="2" t="str">
        <f>"1654"</f>
        <v>1654</v>
      </c>
      <c r="AB185" s="2" t="str">
        <f>"1700"</f>
        <v>1700</v>
      </c>
      <c r="AC185" s="2" t="str">
        <f>"1705"</f>
        <v>1705</v>
      </c>
      <c r="AD185" s="2" t="str">
        <f>"1710"</f>
        <v>1710</v>
      </c>
      <c r="AE185" s="2" t="str">
        <f>"1716"</f>
        <v>1716</v>
      </c>
    </row>
    <row r="186" spans="2:31" ht="12.75" customHeight="1" x14ac:dyDescent="0.15">
      <c r="B186" s="3" t="s">
        <v>1</v>
      </c>
      <c r="C186" s="2" t="s">
        <v>22</v>
      </c>
      <c r="D186" s="2" t="str">
        <f>"1625"</f>
        <v>1625</v>
      </c>
      <c r="E186" s="2" t="str">
        <f>"1632"</f>
        <v>1632</v>
      </c>
      <c r="F186" s="2" t="str">
        <f>"1639"</f>
        <v>1639</v>
      </c>
      <c r="G186" s="2" t="str">
        <f>"1647"</f>
        <v>1647</v>
      </c>
      <c r="H186" s="2" t="str">
        <f>"1653"</f>
        <v>1653</v>
      </c>
      <c r="I186" s="2" t="str">
        <f>"1659"</f>
        <v>1659</v>
      </c>
      <c r="J186" s="2" t="str">
        <f>"1704"</f>
        <v>1704</v>
      </c>
      <c r="K186" s="2" t="str">
        <f>"1709"</f>
        <v>1709</v>
      </c>
      <c r="L186" s="2" t="str">
        <f>"1715"</f>
        <v>1715</v>
      </c>
      <c r="M186" s="2" t="str">
        <f>"1720"</f>
        <v>1720</v>
      </c>
      <c r="N186" s="2" t="str">
        <f>"1725"</f>
        <v>1725</v>
      </c>
      <c r="O186" s="2" t="str">
        <f>"1730"</f>
        <v>1730</v>
      </c>
      <c r="R186" s="4" t="s">
        <v>14</v>
      </c>
      <c r="S186" s="2" t="s">
        <v>22</v>
      </c>
      <c r="T186" s="2" t="str">
        <f>"1618"</f>
        <v>1618</v>
      </c>
      <c r="U186" s="2" t="str">
        <f>"1625"</f>
        <v>1625</v>
      </c>
      <c r="V186" s="2" t="str">
        <f>"1631"</f>
        <v>1631</v>
      </c>
      <c r="W186" s="2" t="str">
        <f>"1636"</f>
        <v>1636</v>
      </c>
      <c r="X186" s="2" t="str">
        <f>"1641"</f>
        <v>1641</v>
      </c>
      <c r="Y186" s="2" t="str">
        <f>"1646"</f>
        <v>1646</v>
      </c>
      <c r="Z186" s="2" t="str">
        <f>"1651"</f>
        <v>1651</v>
      </c>
      <c r="AA186" s="2" t="str">
        <f>"1656"</f>
        <v>1656</v>
      </c>
      <c r="AB186" s="2" t="str">
        <f>"1702"</f>
        <v>1702</v>
      </c>
      <c r="AC186" s="2" t="str">
        <f>"1707"</f>
        <v>1707</v>
      </c>
      <c r="AD186" s="2" t="str">
        <f>"1712"</f>
        <v>1712</v>
      </c>
      <c r="AE186" s="2" t="str">
        <f>"1718"</f>
        <v>1718</v>
      </c>
    </row>
    <row r="187" spans="2:31" ht="12.75" customHeight="1" x14ac:dyDescent="0.15">
      <c r="B187" s="3" t="s">
        <v>0</v>
      </c>
      <c r="C187" s="2" t="s">
        <v>18</v>
      </c>
      <c r="D187" s="2" t="str">
        <f>"1628"</f>
        <v>1628</v>
      </c>
      <c r="E187" s="2" t="str">
        <f>"1635"</f>
        <v>1635</v>
      </c>
      <c r="F187" s="2" t="str">
        <f>"1642"</f>
        <v>1642</v>
      </c>
      <c r="G187" s="2" t="str">
        <f>"1650"</f>
        <v>1650</v>
      </c>
      <c r="H187" s="2" t="str">
        <f>"1656"</f>
        <v>1656</v>
      </c>
      <c r="I187" s="2" t="str">
        <f>"1702"</f>
        <v>1702</v>
      </c>
      <c r="J187" s="2" t="str">
        <f>"1707"</f>
        <v>1707</v>
      </c>
      <c r="K187" s="2" t="str">
        <f>"1712"</f>
        <v>1712</v>
      </c>
      <c r="L187" s="2" t="str">
        <f>"1718"</f>
        <v>1718</v>
      </c>
      <c r="M187" s="2" t="str">
        <f>"1723"</f>
        <v>1723</v>
      </c>
      <c r="N187" s="2" t="str">
        <f>"1728"</f>
        <v>1728</v>
      </c>
      <c r="O187" s="2" t="str">
        <f>"1733"</f>
        <v>1733</v>
      </c>
      <c r="R187" s="4" t="s">
        <v>15</v>
      </c>
      <c r="S187" s="2" t="s">
        <v>18</v>
      </c>
      <c r="T187" s="2" t="str">
        <f>"1620"</f>
        <v>1620</v>
      </c>
      <c r="U187" s="2" t="str">
        <f>"1627"</f>
        <v>1627</v>
      </c>
      <c r="V187" s="2" t="str">
        <f>"1633"</f>
        <v>1633</v>
      </c>
      <c r="W187" s="2" t="str">
        <f>"1638"</f>
        <v>1638</v>
      </c>
      <c r="X187" s="2" t="str">
        <f>"1643"</f>
        <v>1643</v>
      </c>
      <c r="Y187" s="2" t="str">
        <f>"1648"</f>
        <v>1648</v>
      </c>
      <c r="Z187" s="2" t="str">
        <f>"1653"</f>
        <v>1653</v>
      </c>
      <c r="AA187" s="2" t="str">
        <f>"1658"</f>
        <v>1658</v>
      </c>
      <c r="AB187" s="2" t="str">
        <f>"1704"</f>
        <v>1704</v>
      </c>
      <c r="AC187" s="2" t="str">
        <f>"1709"</f>
        <v>1709</v>
      </c>
      <c r="AD187" s="2" t="str">
        <f>"1714"</f>
        <v>1714</v>
      </c>
      <c r="AE187" s="2" t="str">
        <f>"1720"</f>
        <v>1720</v>
      </c>
    </row>
    <row r="188" spans="2:31" ht="12.75" customHeight="1" x14ac:dyDescent="0.15">
      <c r="B188" s="10" t="s">
        <v>20</v>
      </c>
      <c r="C188" s="10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R188" s="10" t="s">
        <v>20</v>
      </c>
      <c r="S188" s="10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91" spans="2:31" ht="12.75" customHeight="1" x14ac:dyDescent="0.15">
      <c r="B191" s="9" t="s">
        <v>21</v>
      </c>
      <c r="C191" s="9"/>
      <c r="D191" s="9"/>
      <c r="E191" s="9"/>
      <c r="F191" s="9"/>
      <c r="G191" s="9"/>
      <c r="H191" s="9"/>
      <c r="M191" s="8" t="s">
        <v>24</v>
      </c>
      <c r="N191" s="8"/>
      <c r="O191" s="8"/>
      <c r="R191" s="9" t="s">
        <v>28</v>
      </c>
      <c r="S191" s="9"/>
      <c r="T191" s="9"/>
      <c r="U191" s="9"/>
      <c r="V191" s="9"/>
      <c r="W191" s="9"/>
      <c r="X191" s="9"/>
      <c r="AC191" s="8" t="s">
        <v>24</v>
      </c>
      <c r="AD191" s="8"/>
      <c r="AE191" s="8"/>
    </row>
    <row r="193" spans="2:31" ht="12.75" customHeight="1" x14ac:dyDescent="0.15">
      <c r="B193" s="10" t="s">
        <v>16</v>
      </c>
      <c r="C193" s="10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R193" s="10" t="s">
        <v>16</v>
      </c>
      <c r="S193" s="10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2:31" ht="12.75" customHeight="1" x14ac:dyDescent="0.15">
      <c r="B194" s="10" t="s">
        <v>19</v>
      </c>
      <c r="C194" s="10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R194" s="10" t="s">
        <v>19</v>
      </c>
      <c r="S194" s="10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2:31" ht="12.75" customHeight="1" x14ac:dyDescent="0.15">
      <c r="B195" s="3" t="s">
        <v>15</v>
      </c>
      <c r="C195" s="2" t="s">
        <v>17</v>
      </c>
      <c r="D195" s="2" t="str">
        <f>"1711"</f>
        <v>1711</v>
      </c>
      <c r="E195" s="2" t="str">
        <f>"1716"</f>
        <v>1716</v>
      </c>
      <c r="F195" s="2" t="str">
        <f>"1721"</f>
        <v>1721</v>
      </c>
      <c r="G195" s="2" t="str">
        <f>"1726"</f>
        <v>1726</v>
      </c>
      <c r="H195" s="2" t="str">
        <f>"1731"</f>
        <v>1731</v>
      </c>
      <c r="I195" s="2" t="str">
        <f>"1736"</f>
        <v>1736</v>
      </c>
      <c r="J195" s="2" t="str">
        <f>"1742"</f>
        <v>1742</v>
      </c>
      <c r="K195" s="2" t="str">
        <f>"1747"</f>
        <v>1747</v>
      </c>
      <c r="L195" s="2" t="str">
        <f>"1752"</f>
        <v>1752</v>
      </c>
      <c r="M195" s="2" t="str">
        <f>"1757"</f>
        <v>1757</v>
      </c>
      <c r="N195" s="2" t="str">
        <f>"1802"</f>
        <v>1802</v>
      </c>
      <c r="O195" s="2" t="str">
        <f>"1807"</f>
        <v>1807</v>
      </c>
      <c r="R195" s="3" t="s">
        <v>0</v>
      </c>
      <c r="S195" s="2" t="s">
        <v>17</v>
      </c>
      <c r="T195" s="2" t="str">
        <f>"1658"</f>
        <v>1658</v>
      </c>
      <c r="U195" s="2" t="str">
        <f>"1703"</f>
        <v>1703</v>
      </c>
      <c r="V195" s="2" t="str">
        <f>"1708"</f>
        <v>1708</v>
      </c>
      <c r="W195" s="2" t="str">
        <f>"1713"</f>
        <v>1713</v>
      </c>
      <c r="X195" s="2" t="str">
        <f>"1718"</f>
        <v>1718</v>
      </c>
      <c r="Y195" s="2" t="str">
        <f>"1723"</f>
        <v>1723</v>
      </c>
      <c r="Z195" s="2" t="str">
        <f>"1729"</f>
        <v>1729</v>
      </c>
      <c r="AA195" s="2" t="str">
        <f>"1734"</f>
        <v>1734</v>
      </c>
      <c r="AB195" s="2" t="str">
        <f>"1739"</f>
        <v>1739</v>
      </c>
      <c r="AC195" s="2" t="str">
        <f>"1744"</f>
        <v>1744</v>
      </c>
      <c r="AD195" s="2" t="str">
        <f>"1749"</f>
        <v>1749</v>
      </c>
      <c r="AE195" s="2" t="str">
        <f>"1754"</f>
        <v>1754</v>
      </c>
    </row>
    <row r="196" spans="2:31" ht="12.75" customHeight="1" x14ac:dyDescent="0.15">
      <c r="B196" s="3" t="s">
        <v>14</v>
      </c>
      <c r="C196" s="2" t="s">
        <v>22</v>
      </c>
      <c r="D196" s="2" t="str">
        <f>"1713"</f>
        <v>1713</v>
      </c>
      <c r="E196" s="2" t="str">
        <f>"1718"</f>
        <v>1718</v>
      </c>
      <c r="F196" s="2" t="str">
        <f>"1723"</f>
        <v>1723</v>
      </c>
      <c r="G196" s="2" t="str">
        <f>"1728"</f>
        <v>1728</v>
      </c>
      <c r="H196" s="2" t="str">
        <f>"1733"</f>
        <v>1733</v>
      </c>
      <c r="I196" s="2" t="str">
        <f>"1738"</f>
        <v>1738</v>
      </c>
      <c r="J196" s="2" t="str">
        <f>"1744"</f>
        <v>1744</v>
      </c>
      <c r="K196" s="2" t="str">
        <f>"1749"</f>
        <v>1749</v>
      </c>
      <c r="L196" s="2" t="str">
        <f>"1754"</f>
        <v>1754</v>
      </c>
      <c r="M196" s="2" t="str">
        <f>"1759"</f>
        <v>1759</v>
      </c>
      <c r="N196" s="2" t="str">
        <f>"1804"</f>
        <v>1804</v>
      </c>
      <c r="O196" s="2" t="str">
        <f>"1809"</f>
        <v>1809</v>
      </c>
      <c r="R196" s="4" t="s">
        <v>1</v>
      </c>
      <c r="S196" s="2" t="s">
        <v>22</v>
      </c>
      <c r="T196" s="2" t="str">
        <f>"1700"</f>
        <v>1700</v>
      </c>
      <c r="U196" s="2" t="str">
        <f>"1705"</f>
        <v>1705</v>
      </c>
      <c r="V196" s="2" t="str">
        <f>"1711"</f>
        <v>1711</v>
      </c>
      <c r="W196" s="2" t="str">
        <f>"1716"</f>
        <v>1716</v>
      </c>
      <c r="X196" s="2" t="str">
        <f>"1721"</f>
        <v>1721</v>
      </c>
      <c r="Y196" s="2" t="str">
        <f>"1726"</f>
        <v>1726</v>
      </c>
      <c r="Z196" s="2" t="str">
        <f>"1731"</f>
        <v>1731</v>
      </c>
      <c r="AA196" s="2" t="str">
        <f>"1736"</f>
        <v>1736</v>
      </c>
      <c r="AB196" s="2" t="str">
        <f>"1741"</f>
        <v>1741</v>
      </c>
      <c r="AC196" s="2" t="str">
        <f>"1747"</f>
        <v>1747</v>
      </c>
      <c r="AD196" s="2" t="str">
        <f>"1752"</f>
        <v>1752</v>
      </c>
      <c r="AE196" s="2" t="str">
        <f>"1757"</f>
        <v>1757</v>
      </c>
    </row>
    <row r="197" spans="2:31" ht="12.75" customHeight="1" x14ac:dyDescent="0.15">
      <c r="B197" s="3" t="s">
        <v>13</v>
      </c>
      <c r="C197" s="2" t="s">
        <v>22</v>
      </c>
      <c r="D197" s="2" t="str">
        <f>"1715"</f>
        <v>1715</v>
      </c>
      <c r="E197" s="2" t="str">
        <f>"1720"</f>
        <v>1720</v>
      </c>
      <c r="F197" s="2" t="str">
        <f>"1725"</f>
        <v>1725</v>
      </c>
      <c r="G197" s="2" t="str">
        <f>"1730"</f>
        <v>1730</v>
      </c>
      <c r="H197" s="2" t="str">
        <f>"1735"</f>
        <v>1735</v>
      </c>
      <c r="I197" s="2" t="str">
        <f>"1740"</f>
        <v>1740</v>
      </c>
      <c r="J197" s="2" t="str">
        <f>"1746"</f>
        <v>1746</v>
      </c>
      <c r="K197" s="2" t="str">
        <f>"1751"</f>
        <v>1751</v>
      </c>
      <c r="L197" s="2" t="str">
        <f>"1756"</f>
        <v>1756</v>
      </c>
      <c r="M197" s="2" t="str">
        <f>"1801"</f>
        <v>1801</v>
      </c>
      <c r="N197" s="2" t="str">
        <f>"1806"</f>
        <v>1806</v>
      </c>
      <c r="O197" s="2" t="str">
        <f>"1811"</f>
        <v>1811</v>
      </c>
      <c r="R197" s="4" t="s">
        <v>2</v>
      </c>
      <c r="S197" s="2" t="s">
        <v>22</v>
      </c>
      <c r="T197" s="2" t="str">
        <f>"1702"</f>
        <v>1702</v>
      </c>
      <c r="U197" s="2" t="str">
        <f>"1707"</f>
        <v>1707</v>
      </c>
      <c r="V197" s="2" t="str">
        <f>"1713"</f>
        <v>1713</v>
      </c>
      <c r="W197" s="2" t="str">
        <f>"1718"</f>
        <v>1718</v>
      </c>
      <c r="X197" s="2" t="str">
        <f>"1723"</f>
        <v>1723</v>
      </c>
      <c r="Y197" s="2" t="str">
        <f>"1728"</f>
        <v>1728</v>
      </c>
      <c r="Z197" s="2" t="str">
        <f>"1733"</f>
        <v>1733</v>
      </c>
      <c r="AA197" s="2" t="str">
        <f>"1738"</f>
        <v>1738</v>
      </c>
      <c r="AB197" s="2" t="str">
        <f>"1743"</f>
        <v>1743</v>
      </c>
      <c r="AC197" s="2" t="str">
        <f>"1749"</f>
        <v>1749</v>
      </c>
      <c r="AD197" s="2" t="str">
        <f>"1754"</f>
        <v>1754</v>
      </c>
      <c r="AE197" s="2" t="str">
        <f>"1759"</f>
        <v>1759</v>
      </c>
    </row>
    <row r="198" spans="2:31" ht="12.75" customHeight="1" x14ac:dyDescent="0.15">
      <c r="B198" s="3" t="s">
        <v>12</v>
      </c>
      <c r="C198" s="2" t="s">
        <v>22</v>
      </c>
      <c r="D198" s="2" t="str">
        <f>"1716"</f>
        <v>1716</v>
      </c>
      <c r="E198" s="2" t="str">
        <f>"1721"</f>
        <v>1721</v>
      </c>
      <c r="F198" s="2" t="str">
        <f>"1726"</f>
        <v>1726</v>
      </c>
      <c r="G198" s="2" t="str">
        <f>"1732"</f>
        <v>1732</v>
      </c>
      <c r="H198" s="2" t="str">
        <f>"1737"</f>
        <v>1737</v>
      </c>
      <c r="I198" s="2" t="str">
        <f>"1742"</f>
        <v>1742</v>
      </c>
      <c r="J198" s="2" t="str">
        <f>"1747"</f>
        <v>1747</v>
      </c>
      <c r="K198" s="2" t="str">
        <f>"1752"</f>
        <v>1752</v>
      </c>
      <c r="L198" s="2" t="str">
        <f>"1757"</f>
        <v>1757</v>
      </c>
      <c r="M198" s="2" t="str">
        <f>"1803"</f>
        <v>1803</v>
      </c>
      <c r="N198" s="2" t="str">
        <f>"1808"</f>
        <v>1808</v>
      </c>
      <c r="O198" s="2" t="str">
        <f>"1813"</f>
        <v>1813</v>
      </c>
      <c r="R198" s="4" t="s">
        <v>3</v>
      </c>
      <c r="S198" s="2" t="s">
        <v>22</v>
      </c>
      <c r="T198" s="2" t="str">
        <f>"1705"</f>
        <v>1705</v>
      </c>
      <c r="U198" s="2" t="str">
        <f>"1710"</f>
        <v>1710</v>
      </c>
      <c r="V198" s="2" t="str">
        <f>"1715"</f>
        <v>1715</v>
      </c>
      <c r="W198" s="2" t="str">
        <f>"1720"</f>
        <v>1720</v>
      </c>
      <c r="X198" s="2" t="str">
        <f>"1725"</f>
        <v>1725</v>
      </c>
      <c r="Y198" s="2" t="str">
        <f>"1730"</f>
        <v>1730</v>
      </c>
      <c r="Z198" s="2" t="str">
        <f>"1736"</f>
        <v>1736</v>
      </c>
      <c r="AA198" s="2" t="str">
        <f>"1741"</f>
        <v>1741</v>
      </c>
      <c r="AB198" s="2" t="str">
        <f>"1746"</f>
        <v>1746</v>
      </c>
      <c r="AC198" s="2" t="str">
        <f>"1751"</f>
        <v>1751</v>
      </c>
      <c r="AD198" s="2" t="str">
        <f>"1756"</f>
        <v>1756</v>
      </c>
      <c r="AE198" s="2" t="str">
        <f>"1801"</f>
        <v>1801</v>
      </c>
    </row>
    <row r="199" spans="2:31" ht="12.75" customHeight="1" x14ac:dyDescent="0.15">
      <c r="B199" s="3" t="s">
        <v>11</v>
      </c>
      <c r="C199" s="2" t="s">
        <v>22</v>
      </c>
      <c r="D199" s="2" t="str">
        <f>"1718"</f>
        <v>1718</v>
      </c>
      <c r="E199" s="2" t="str">
        <f>"1723"</f>
        <v>1723</v>
      </c>
      <c r="F199" s="2" t="str">
        <f>"1728"</f>
        <v>1728</v>
      </c>
      <c r="G199" s="2" t="str">
        <f>"1733"</f>
        <v>1733</v>
      </c>
      <c r="H199" s="2" t="str">
        <f>"1738"</f>
        <v>1738</v>
      </c>
      <c r="I199" s="2" t="str">
        <f>"1743"</f>
        <v>1743</v>
      </c>
      <c r="J199" s="2" t="str">
        <f>"1749"</f>
        <v>1749</v>
      </c>
      <c r="K199" s="2" t="str">
        <f>"1754"</f>
        <v>1754</v>
      </c>
      <c r="L199" s="2" t="str">
        <f>"1759"</f>
        <v>1759</v>
      </c>
      <c r="M199" s="2" t="str">
        <f>"1804"</f>
        <v>1804</v>
      </c>
      <c r="N199" s="2" t="str">
        <f>"1809"</f>
        <v>1809</v>
      </c>
      <c r="O199" s="2" t="str">
        <f>"1814"</f>
        <v>1814</v>
      </c>
      <c r="R199" s="4" t="s">
        <v>4</v>
      </c>
      <c r="S199" s="2" t="s">
        <v>22</v>
      </c>
      <c r="T199" s="2" t="str">
        <f>"1706"</f>
        <v>1706</v>
      </c>
      <c r="U199" s="2" t="str">
        <f>"1711"</f>
        <v>1711</v>
      </c>
      <c r="V199" s="2" t="str">
        <f>"1717"</f>
        <v>1717</v>
      </c>
      <c r="W199" s="2" t="str">
        <f>"1722"</f>
        <v>1722</v>
      </c>
      <c r="X199" s="2" t="str">
        <f>"1727"</f>
        <v>1727</v>
      </c>
      <c r="Y199" s="2" t="str">
        <f>"1732"</f>
        <v>1732</v>
      </c>
      <c r="Z199" s="2" t="str">
        <f>"1737"</f>
        <v>1737</v>
      </c>
      <c r="AA199" s="2" t="str">
        <f>"1742"</f>
        <v>1742</v>
      </c>
      <c r="AB199" s="2" t="str">
        <f>"1747"</f>
        <v>1747</v>
      </c>
      <c r="AC199" s="2" t="str">
        <f>"1753"</f>
        <v>1753</v>
      </c>
      <c r="AD199" s="2" t="str">
        <f>"1758"</f>
        <v>1758</v>
      </c>
      <c r="AE199" s="2" t="str">
        <f>"1803"</f>
        <v>1803</v>
      </c>
    </row>
    <row r="200" spans="2:31" ht="12.75" customHeight="1" x14ac:dyDescent="0.15">
      <c r="B200" s="3" t="s">
        <v>10</v>
      </c>
      <c r="C200" s="2" t="s">
        <v>22</v>
      </c>
      <c r="D200" s="2" t="str">
        <f>"1720"</f>
        <v>1720</v>
      </c>
      <c r="E200" s="2" t="str">
        <f>"1725"</f>
        <v>1725</v>
      </c>
      <c r="F200" s="2" t="str">
        <f>"1730"</f>
        <v>1730</v>
      </c>
      <c r="G200" s="2" t="str">
        <f>"1736"</f>
        <v>1736</v>
      </c>
      <c r="H200" s="2" t="str">
        <f>"1741"</f>
        <v>1741</v>
      </c>
      <c r="I200" s="2" t="str">
        <f>"1746"</f>
        <v>1746</v>
      </c>
      <c r="J200" s="2" t="str">
        <f>"1751"</f>
        <v>1751</v>
      </c>
      <c r="K200" s="2" t="str">
        <f>"1756"</f>
        <v>1756</v>
      </c>
      <c r="L200" s="2" t="str">
        <f>"1801"</f>
        <v>1801</v>
      </c>
      <c r="M200" s="2" t="str">
        <f>"1807"</f>
        <v>1807</v>
      </c>
      <c r="N200" s="2" t="str">
        <f>"1812"</f>
        <v>1812</v>
      </c>
      <c r="O200" s="2" t="str">
        <f>"1817"</f>
        <v>1817</v>
      </c>
      <c r="R200" s="4" t="s">
        <v>5</v>
      </c>
      <c r="S200" s="2" t="s">
        <v>22</v>
      </c>
      <c r="T200" s="2" t="str">
        <f>"1708"</f>
        <v>1708</v>
      </c>
      <c r="U200" s="2" t="str">
        <f>"1713"</f>
        <v>1713</v>
      </c>
      <c r="V200" s="2" t="str">
        <f>"1718"</f>
        <v>1718</v>
      </c>
      <c r="W200" s="2" t="str">
        <f>"1723"</f>
        <v>1723</v>
      </c>
      <c r="X200" s="2" t="str">
        <f>"1728"</f>
        <v>1728</v>
      </c>
      <c r="Y200" s="2" t="str">
        <f>"1733"</f>
        <v>1733</v>
      </c>
      <c r="Z200" s="2" t="str">
        <f>"1739"</f>
        <v>1739</v>
      </c>
      <c r="AA200" s="2" t="str">
        <f>"1744"</f>
        <v>1744</v>
      </c>
      <c r="AB200" s="2" t="str">
        <f>"1749"</f>
        <v>1749</v>
      </c>
      <c r="AC200" s="2" t="str">
        <f>"1754"</f>
        <v>1754</v>
      </c>
      <c r="AD200" s="2" t="str">
        <f>"1759"</f>
        <v>1759</v>
      </c>
      <c r="AE200" s="2" t="str">
        <f>"1804"</f>
        <v>1804</v>
      </c>
    </row>
    <row r="201" spans="2:31" ht="12.75" customHeight="1" x14ac:dyDescent="0.15">
      <c r="B201" s="3" t="s">
        <v>9</v>
      </c>
      <c r="C201" s="2" t="s">
        <v>22</v>
      </c>
      <c r="D201" s="2" t="str">
        <f>"1722"</f>
        <v>1722</v>
      </c>
      <c r="E201" s="2" t="str">
        <f>"1727"</f>
        <v>1727</v>
      </c>
      <c r="F201" s="2" t="str">
        <f>"1732"</f>
        <v>1732</v>
      </c>
      <c r="G201" s="2" t="str">
        <f>"1737"</f>
        <v>1737</v>
      </c>
      <c r="H201" s="2" t="str">
        <f>"1742"</f>
        <v>1742</v>
      </c>
      <c r="I201" s="2" t="str">
        <f>"1747"</f>
        <v>1747</v>
      </c>
      <c r="J201" s="2" t="str">
        <f>"1753"</f>
        <v>1753</v>
      </c>
      <c r="K201" s="2" t="str">
        <f>"1758"</f>
        <v>1758</v>
      </c>
      <c r="L201" s="2" t="str">
        <f>"1803"</f>
        <v>1803</v>
      </c>
      <c r="M201" s="2" t="str">
        <f>"1808"</f>
        <v>1808</v>
      </c>
      <c r="N201" s="2" t="str">
        <f>"1813"</f>
        <v>1813</v>
      </c>
      <c r="O201" s="2" t="str">
        <f>"1818"</f>
        <v>1818</v>
      </c>
      <c r="R201" s="4" t="s">
        <v>6</v>
      </c>
      <c r="S201" s="2" t="s">
        <v>22</v>
      </c>
      <c r="T201" s="2" t="str">
        <f>"1709"</f>
        <v>1709</v>
      </c>
      <c r="U201" s="2" t="str">
        <f>"1714"</f>
        <v>1714</v>
      </c>
      <c r="V201" s="2" t="str">
        <f>"1720"</f>
        <v>1720</v>
      </c>
      <c r="W201" s="2" t="str">
        <f>"1725"</f>
        <v>1725</v>
      </c>
      <c r="X201" s="2" t="str">
        <f>"1730"</f>
        <v>1730</v>
      </c>
      <c r="Y201" s="2" t="str">
        <f>"1735"</f>
        <v>1735</v>
      </c>
      <c r="Z201" s="2" t="str">
        <f>"1740"</f>
        <v>1740</v>
      </c>
      <c r="AA201" s="2" t="str">
        <f>"1745"</f>
        <v>1745</v>
      </c>
      <c r="AB201" s="2" t="str">
        <f>"1750"</f>
        <v>1750</v>
      </c>
      <c r="AC201" s="2" t="str">
        <f>"1756"</f>
        <v>1756</v>
      </c>
      <c r="AD201" s="2" t="str">
        <f>"1801"</f>
        <v>1801</v>
      </c>
      <c r="AE201" s="2" t="str">
        <f>"1806"</f>
        <v>1806</v>
      </c>
    </row>
    <row r="202" spans="2:31" ht="12.75" customHeight="1" x14ac:dyDescent="0.15">
      <c r="B202" s="3" t="s">
        <v>8</v>
      </c>
      <c r="C202" s="2" t="s">
        <v>22</v>
      </c>
      <c r="D202" s="2" t="str">
        <f>"1723"</f>
        <v>1723</v>
      </c>
      <c r="E202" s="2" t="str">
        <f>"1728"</f>
        <v>1728</v>
      </c>
      <c r="F202" s="2" t="str">
        <f>"1733"</f>
        <v>1733</v>
      </c>
      <c r="G202" s="2" t="str">
        <f>"1739"</f>
        <v>1739</v>
      </c>
      <c r="H202" s="2" t="str">
        <f>"1744"</f>
        <v>1744</v>
      </c>
      <c r="I202" s="2" t="str">
        <f>"1749"</f>
        <v>1749</v>
      </c>
      <c r="J202" s="2" t="str">
        <f>"1754"</f>
        <v>1754</v>
      </c>
      <c r="K202" s="2" t="str">
        <f>"1759"</f>
        <v>1759</v>
      </c>
      <c r="L202" s="2" t="str">
        <f>"1804"</f>
        <v>1804</v>
      </c>
      <c r="M202" s="2" t="str">
        <f>"1810"</f>
        <v>1810</v>
      </c>
      <c r="N202" s="2" t="str">
        <f>"1815"</f>
        <v>1815</v>
      </c>
      <c r="O202" s="2" t="str">
        <f>"1820"</f>
        <v>1820</v>
      </c>
      <c r="R202" s="4" t="s">
        <v>7</v>
      </c>
      <c r="S202" s="2" t="s">
        <v>22</v>
      </c>
      <c r="T202" s="2" t="str">
        <f>"1711"</f>
        <v>1711</v>
      </c>
      <c r="U202" s="2" t="str">
        <f>"1716"</f>
        <v>1716</v>
      </c>
      <c r="V202" s="2" t="str">
        <f>"1721"</f>
        <v>1721</v>
      </c>
      <c r="W202" s="2" t="str">
        <f>"1726"</f>
        <v>1726</v>
      </c>
      <c r="X202" s="2" t="str">
        <f>"1731"</f>
        <v>1731</v>
      </c>
      <c r="Y202" s="2" t="str">
        <f>"1736"</f>
        <v>1736</v>
      </c>
      <c r="Z202" s="2" t="str">
        <f>"1742"</f>
        <v>1742</v>
      </c>
      <c r="AA202" s="2" t="str">
        <f>"1747"</f>
        <v>1747</v>
      </c>
      <c r="AB202" s="2" t="str">
        <f>"1752"</f>
        <v>1752</v>
      </c>
      <c r="AC202" s="2" t="str">
        <f>"1757"</f>
        <v>1757</v>
      </c>
      <c r="AD202" s="2" t="str">
        <f>"1802"</f>
        <v>1802</v>
      </c>
      <c r="AE202" s="2" t="str">
        <f>"1807"</f>
        <v>1807</v>
      </c>
    </row>
    <row r="203" spans="2:31" ht="12.75" customHeight="1" x14ac:dyDescent="0.15">
      <c r="B203" s="3" t="s">
        <v>7</v>
      </c>
      <c r="C203" s="2" t="s">
        <v>22</v>
      </c>
      <c r="D203" s="2" t="str">
        <f>"1725"</f>
        <v>1725</v>
      </c>
      <c r="E203" s="2" t="str">
        <f>"1730"</f>
        <v>1730</v>
      </c>
      <c r="F203" s="2" t="str">
        <f>"1735"</f>
        <v>1735</v>
      </c>
      <c r="G203" s="2" t="str">
        <f>"1740"</f>
        <v>1740</v>
      </c>
      <c r="H203" s="2" t="str">
        <f>"1745"</f>
        <v>1745</v>
      </c>
      <c r="I203" s="2" t="str">
        <f>"1750"</f>
        <v>1750</v>
      </c>
      <c r="J203" s="2" t="str">
        <f>"1756"</f>
        <v>1756</v>
      </c>
      <c r="K203" s="2" t="str">
        <f>"1801"</f>
        <v>1801</v>
      </c>
      <c r="L203" s="2" t="str">
        <f>"1806"</f>
        <v>1806</v>
      </c>
      <c r="M203" s="2" t="str">
        <f>"1811"</f>
        <v>1811</v>
      </c>
      <c r="N203" s="2" t="str">
        <f>"1816"</f>
        <v>1816</v>
      </c>
      <c r="O203" s="2" t="str">
        <f>"1821"</f>
        <v>1821</v>
      </c>
      <c r="R203" s="4" t="s">
        <v>8</v>
      </c>
      <c r="S203" s="2" t="s">
        <v>22</v>
      </c>
      <c r="T203" s="2" t="str">
        <f>"1712"</f>
        <v>1712</v>
      </c>
      <c r="U203" s="2" t="str">
        <f>"1717"</f>
        <v>1717</v>
      </c>
      <c r="V203" s="2" t="str">
        <f>"1723"</f>
        <v>1723</v>
      </c>
      <c r="W203" s="2" t="str">
        <f>"1728"</f>
        <v>1728</v>
      </c>
      <c r="X203" s="2" t="str">
        <f>"1733"</f>
        <v>1733</v>
      </c>
      <c r="Y203" s="2" t="str">
        <f>"1738"</f>
        <v>1738</v>
      </c>
      <c r="Z203" s="2" t="str">
        <f>"1743"</f>
        <v>1743</v>
      </c>
      <c r="AA203" s="2" t="str">
        <f>"1748"</f>
        <v>1748</v>
      </c>
      <c r="AB203" s="2" t="str">
        <f>"1753"</f>
        <v>1753</v>
      </c>
      <c r="AC203" s="2" t="str">
        <f>"1759"</f>
        <v>1759</v>
      </c>
      <c r="AD203" s="2" t="str">
        <f>"1804"</f>
        <v>1804</v>
      </c>
      <c r="AE203" s="2" t="str">
        <f>"1809"</f>
        <v>1809</v>
      </c>
    </row>
    <row r="204" spans="2:31" ht="12.75" customHeight="1" x14ac:dyDescent="0.15">
      <c r="B204" s="3" t="s">
        <v>6</v>
      </c>
      <c r="C204" s="2" t="s">
        <v>22</v>
      </c>
      <c r="D204" s="2" t="str">
        <f>"1726"</f>
        <v>1726</v>
      </c>
      <c r="E204" s="2" t="str">
        <f>"1731"</f>
        <v>1731</v>
      </c>
      <c r="F204" s="2" t="str">
        <f>"1736"</f>
        <v>1736</v>
      </c>
      <c r="G204" s="2" t="str">
        <f>"1742"</f>
        <v>1742</v>
      </c>
      <c r="H204" s="2" t="str">
        <f>"1747"</f>
        <v>1747</v>
      </c>
      <c r="I204" s="2" t="str">
        <f>"1752"</f>
        <v>1752</v>
      </c>
      <c r="J204" s="2" t="str">
        <f>"1757"</f>
        <v>1757</v>
      </c>
      <c r="K204" s="2" t="str">
        <f>"1802"</f>
        <v>1802</v>
      </c>
      <c r="L204" s="2" t="str">
        <f>"1807"</f>
        <v>1807</v>
      </c>
      <c r="M204" s="2" t="str">
        <f>"1813"</f>
        <v>1813</v>
      </c>
      <c r="N204" s="2" t="str">
        <f>"1818"</f>
        <v>1818</v>
      </c>
      <c r="O204" s="2" t="str">
        <f>"1823"</f>
        <v>1823</v>
      </c>
      <c r="R204" s="4" t="s">
        <v>9</v>
      </c>
      <c r="S204" s="2" t="s">
        <v>22</v>
      </c>
      <c r="T204" s="2" t="str">
        <f>"1714"</f>
        <v>1714</v>
      </c>
      <c r="U204" s="2" t="str">
        <f>"1719"</f>
        <v>1719</v>
      </c>
      <c r="V204" s="2" t="str">
        <f>"1725"</f>
        <v>1725</v>
      </c>
      <c r="W204" s="2" t="str">
        <f>"1730"</f>
        <v>1730</v>
      </c>
      <c r="X204" s="2" t="str">
        <f>"1735"</f>
        <v>1735</v>
      </c>
      <c r="Y204" s="2" t="str">
        <f>"1740"</f>
        <v>1740</v>
      </c>
      <c r="Z204" s="2" t="str">
        <f>"1745"</f>
        <v>1745</v>
      </c>
      <c r="AA204" s="2" t="str">
        <f>"1750"</f>
        <v>1750</v>
      </c>
      <c r="AB204" s="2" t="str">
        <f>"1755"</f>
        <v>1755</v>
      </c>
      <c r="AC204" s="2" t="str">
        <f>"1801"</f>
        <v>1801</v>
      </c>
      <c r="AD204" s="2" t="str">
        <f>"1806"</f>
        <v>1806</v>
      </c>
      <c r="AE204" s="2" t="str">
        <f>"1811"</f>
        <v>1811</v>
      </c>
    </row>
    <row r="205" spans="2:31" ht="12.75" customHeight="1" x14ac:dyDescent="0.15">
      <c r="B205" s="3" t="s">
        <v>5</v>
      </c>
      <c r="C205" s="2" t="s">
        <v>22</v>
      </c>
      <c r="D205" s="2" t="str">
        <f>"1728"</f>
        <v>1728</v>
      </c>
      <c r="E205" s="2" t="str">
        <f>"1733"</f>
        <v>1733</v>
      </c>
      <c r="F205" s="2" t="str">
        <f>"1738"</f>
        <v>1738</v>
      </c>
      <c r="G205" s="2" t="str">
        <f>"1743"</f>
        <v>1743</v>
      </c>
      <c r="H205" s="2" t="str">
        <f>"1748"</f>
        <v>1748</v>
      </c>
      <c r="I205" s="2" t="str">
        <f>"1753"</f>
        <v>1753</v>
      </c>
      <c r="J205" s="2" t="str">
        <f>"1759"</f>
        <v>1759</v>
      </c>
      <c r="K205" s="2" t="str">
        <f>"1804"</f>
        <v>1804</v>
      </c>
      <c r="L205" s="2" t="str">
        <f>"1809"</f>
        <v>1809</v>
      </c>
      <c r="M205" s="2" t="str">
        <f>"1814"</f>
        <v>1814</v>
      </c>
      <c r="N205" s="2" t="str">
        <f>"1819"</f>
        <v>1819</v>
      </c>
      <c r="O205" s="2" t="str">
        <f>"1824"</f>
        <v>1824</v>
      </c>
      <c r="R205" s="4" t="s">
        <v>10</v>
      </c>
      <c r="S205" s="2" t="s">
        <v>22</v>
      </c>
      <c r="T205" s="2" t="str">
        <f>"1716"</f>
        <v>1716</v>
      </c>
      <c r="U205" s="2" t="str">
        <f>"1721"</f>
        <v>1721</v>
      </c>
      <c r="V205" s="2" t="str">
        <f>"1726"</f>
        <v>1726</v>
      </c>
      <c r="W205" s="2" t="str">
        <f>"1731"</f>
        <v>1731</v>
      </c>
      <c r="X205" s="2" t="str">
        <f>"1736"</f>
        <v>1736</v>
      </c>
      <c r="Y205" s="2" t="str">
        <f>"1741"</f>
        <v>1741</v>
      </c>
      <c r="Z205" s="2" t="str">
        <f>"1747"</f>
        <v>1747</v>
      </c>
      <c r="AA205" s="2" t="str">
        <f>"1752"</f>
        <v>1752</v>
      </c>
      <c r="AB205" s="2" t="str">
        <f>"1757"</f>
        <v>1757</v>
      </c>
      <c r="AC205" s="2" t="str">
        <f>"1802"</f>
        <v>1802</v>
      </c>
      <c r="AD205" s="2" t="str">
        <f>"1807"</f>
        <v>1807</v>
      </c>
      <c r="AE205" s="2" t="str">
        <f>"1812"</f>
        <v>1812</v>
      </c>
    </row>
    <row r="206" spans="2:31" ht="12.75" customHeight="1" x14ac:dyDescent="0.15">
      <c r="B206" s="3" t="s">
        <v>4</v>
      </c>
      <c r="C206" s="2" t="s">
        <v>22</v>
      </c>
      <c r="D206" s="2" t="str">
        <f>"1729"</f>
        <v>1729</v>
      </c>
      <c r="E206" s="2" t="str">
        <f>"1734"</f>
        <v>1734</v>
      </c>
      <c r="F206" s="2" t="str">
        <f>"1739"</f>
        <v>1739</v>
      </c>
      <c r="G206" s="2" t="str">
        <f>"1745"</f>
        <v>1745</v>
      </c>
      <c r="H206" s="2" t="str">
        <f>"1750"</f>
        <v>1750</v>
      </c>
      <c r="I206" s="2" t="str">
        <f>"1755"</f>
        <v>1755</v>
      </c>
      <c r="J206" s="2" t="str">
        <f>"1800"</f>
        <v>1800</v>
      </c>
      <c r="K206" s="2" t="str">
        <f>"1805"</f>
        <v>1805</v>
      </c>
      <c r="L206" s="2" t="str">
        <f>"1810"</f>
        <v>1810</v>
      </c>
      <c r="M206" s="2" t="str">
        <f>"1816"</f>
        <v>1816</v>
      </c>
      <c r="N206" s="2" t="str">
        <f>"1821"</f>
        <v>1821</v>
      </c>
      <c r="O206" s="2" t="str">
        <f>"1826"</f>
        <v>1826</v>
      </c>
      <c r="R206" s="4" t="s">
        <v>11</v>
      </c>
      <c r="S206" s="2" t="s">
        <v>22</v>
      </c>
      <c r="T206" s="2" t="str">
        <f>"1718"</f>
        <v>1718</v>
      </c>
      <c r="U206" s="2" t="str">
        <f>"1723"</f>
        <v>1723</v>
      </c>
      <c r="V206" s="2" t="str">
        <f>"1728"</f>
        <v>1728</v>
      </c>
      <c r="W206" s="2" t="str">
        <f>"1733"</f>
        <v>1733</v>
      </c>
      <c r="X206" s="2" t="str">
        <f>"1738"</f>
        <v>1738</v>
      </c>
      <c r="Y206" s="2" t="str">
        <f>"1743"</f>
        <v>1743</v>
      </c>
      <c r="Z206" s="2" t="str">
        <f>"1749"</f>
        <v>1749</v>
      </c>
      <c r="AA206" s="2" t="str">
        <f>"1754"</f>
        <v>1754</v>
      </c>
      <c r="AB206" s="2" t="str">
        <f>"1759"</f>
        <v>1759</v>
      </c>
      <c r="AC206" s="2" t="str">
        <f>"1804"</f>
        <v>1804</v>
      </c>
      <c r="AD206" s="2" t="str">
        <f>"1809"</f>
        <v>1809</v>
      </c>
      <c r="AE206" s="2" t="str">
        <f>"1814"</f>
        <v>1814</v>
      </c>
    </row>
    <row r="207" spans="2:31" ht="12.75" customHeight="1" x14ac:dyDescent="0.15">
      <c r="B207" s="3" t="s">
        <v>3</v>
      </c>
      <c r="C207" s="2" t="s">
        <v>22</v>
      </c>
      <c r="D207" s="2" t="str">
        <f>"1731"</f>
        <v>1731</v>
      </c>
      <c r="E207" s="2" t="str">
        <f>"1736"</f>
        <v>1736</v>
      </c>
      <c r="F207" s="2" t="str">
        <f>"1741"</f>
        <v>1741</v>
      </c>
      <c r="G207" s="2" t="str">
        <f>"1746"</f>
        <v>1746</v>
      </c>
      <c r="H207" s="2" t="str">
        <f>"1751"</f>
        <v>1751</v>
      </c>
      <c r="I207" s="2" t="str">
        <f>"1756"</f>
        <v>1756</v>
      </c>
      <c r="J207" s="2" t="str">
        <f>"1802"</f>
        <v>1802</v>
      </c>
      <c r="K207" s="2" t="str">
        <f>"1807"</f>
        <v>1807</v>
      </c>
      <c r="L207" s="2" t="str">
        <f>"1812"</f>
        <v>1812</v>
      </c>
      <c r="M207" s="2" t="str">
        <f>"1817"</f>
        <v>1817</v>
      </c>
      <c r="N207" s="2" t="str">
        <f>"1822"</f>
        <v>1822</v>
      </c>
      <c r="O207" s="2" t="str">
        <f>"1827"</f>
        <v>1827</v>
      </c>
      <c r="R207" s="4" t="s">
        <v>12</v>
      </c>
      <c r="S207" s="2" t="s">
        <v>22</v>
      </c>
      <c r="T207" s="2" t="str">
        <f>"1719"</f>
        <v>1719</v>
      </c>
      <c r="U207" s="2" t="str">
        <f>"1724"</f>
        <v>1724</v>
      </c>
      <c r="V207" s="2" t="str">
        <f>"1730"</f>
        <v>1730</v>
      </c>
      <c r="W207" s="2" t="str">
        <f>"1735"</f>
        <v>1735</v>
      </c>
      <c r="X207" s="2" t="str">
        <f>"1740"</f>
        <v>1740</v>
      </c>
      <c r="Y207" s="2" t="str">
        <f>"1745"</f>
        <v>1745</v>
      </c>
      <c r="Z207" s="2" t="str">
        <f>"1750"</f>
        <v>1750</v>
      </c>
      <c r="AA207" s="2" t="str">
        <f>"1755"</f>
        <v>1755</v>
      </c>
      <c r="AB207" s="2" t="str">
        <f>"1800"</f>
        <v>1800</v>
      </c>
      <c r="AC207" s="2" t="str">
        <f>"1806"</f>
        <v>1806</v>
      </c>
      <c r="AD207" s="2" t="str">
        <f>"1811"</f>
        <v>1811</v>
      </c>
      <c r="AE207" s="2" t="str">
        <f>"1816"</f>
        <v>1816</v>
      </c>
    </row>
    <row r="208" spans="2:31" ht="12.75" customHeight="1" x14ac:dyDescent="0.15">
      <c r="B208" s="3" t="s">
        <v>2</v>
      </c>
      <c r="C208" s="2" t="s">
        <v>22</v>
      </c>
      <c r="D208" s="2" t="str">
        <f>"1733"</f>
        <v>1733</v>
      </c>
      <c r="E208" s="2" t="str">
        <f>"1738"</f>
        <v>1738</v>
      </c>
      <c r="F208" s="2" t="str">
        <f>"1743"</f>
        <v>1743</v>
      </c>
      <c r="G208" s="2" t="str">
        <f>"1749"</f>
        <v>1749</v>
      </c>
      <c r="H208" s="2" t="str">
        <f>"1754"</f>
        <v>1754</v>
      </c>
      <c r="I208" s="2" t="str">
        <f>"1759"</f>
        <v>1759</v>
      </c>
      <c r="J208" s="2" t="str">
        <f>"1804"</f>
        <v>1804</v>
      </c>
      <c r="K208" s="2" t="str">
        <f>"1809"</f>
        <v>1809</v>
      </c>
      <c r="L208" s="2" t="str">
        <f>"1814"</f>
        <v>1814</v>
      </c>
      <c r="M208" s="2" t="str">
        <f>"1820"</f>
        <v>1820</v>
      </c>
      <c r="N208" s="2" t="str">
        <f>"1825"</f>
        <v>1825</v>
      </c>
      <c r="O208" s="2" t="str">
        <f>"1830"</f>
        <v>1830</v>
      </c>
      <c r="R208" s="4" t="s">
        <v>13</v>
      </c>
      <c r="S208" s="2" t="s">
        <v>22</v>
      </c>
      <c r="T208" s="2" t="str">
        <f>"1721"</f>
        <v>1721</v>
      </c>
      <c r="U208" s="2" t="str">
        <f>"1726"</f>
        <v>1726</v>
      </c>
      <c r="V208" s="2" t="str">
        <f>"1731"</f>
        <v>1731</v>
      </c>
      <c r="W208" s="2" t="str">
        <f>"1736"</f>
        <v>1736</v>
      </c>
      <c r="X208" s="2" t="str">
        <f>"1741"</f>
        <v>1741</v>
      </c>
      <c r="Y208" s="2" t="str">
        <f>"1746"</f>
        <v>1746</v>
      </c>
      <c r="Z208" s="2" t="str">
        <f>"1752"</f>
        <v>1752</v>
      </c>
      <c r="AA208" s="2" t="str">
        <f>"1757"</f>
        <v>1757</v>
      </c>
      <c r="AB208" s="2" t="str">
        <f>"1802"</f>
        <v>1802</v>
      </c>
      <c r="AC208" s="2" t="str">
        <f>"1807"</f>
        <v>1807</v>
      </c>
      <c r="AD208" s="2" t="str">
        <f>"1812"</f>
        <v>1812</v>
      </c>
      <c r="AE208" s="2" t="str">
        <f>"1817"</f>
        <v>1817</v>
      </c>
    </row>
    <row r="209" spans="2:31" ht="12.75" customHeight="1" x14ac:dyDescent="0.15">
      <c r="B209" s="3" t="s">
        <v>1</v>
      </c>
      <c r="C209" s="2" t="s">
        <v>22</v>
      </c>
      <c r="D209" s="2" t="str">
        <f>"1735"</f>
        <v>1735</v>
      </c>
      <c r="E209" s="2" t="str">
        <f>"1740"</f>
        <v>1740</v>
      </c>
      <c r="F209" s="2" t="str">
        <f>"1745"</f>
        <v>1745</v>
      </c>
      <c r="G209" s="2" t="str">
        <f>"1751"</f>
        <v>1751</v>
      </c>
      <c r="H209" s="2" t="str">
        <f>"1756"</f>
        <v>1756</v>
      </c>
      <c r="I209" s="2" t="str">
        <f>"1801"</f>
        <v>1801</v>
      </c>
      <c r="J209" s="2" t="str">
        <f>"1806"</f>
        <v>1806</v>
      </c>
      <c r="K209" s="2" t="str">
        <f>"1811"</f>
        <v>1811</v>
      </c>
      <c r="L209" s="2" t="str">
        <f>"1816"</f>
        <v>1816</v>
      </c>
      <c r="M209" s="2" t="str">
        <f>"1822"</f>
        <v>1822</v>
      </c>
      <c r="N209" s="2" t="str">
        <f>"1827"</f>
        <v>1827</v>
      </c>
      <c r="O209" s="2" t="str">
        <f>"1832"</f>
        <v>1832</v>
      </c>
      <c r="R209" s="4" t="s">
        <v>14</v>
      </c>
      <c r="S209" s="2" t="s">
        <v>22</v>
      </c>
      <c r="T209" s="2" t="str">
        <f>"1723"</f>
        <v>1723</v>
      </c>
      <c r="U209" s="2" t="str">
        <f>"1728"</f>
        <v>1728</v>
      </c>
      <c r="V209" s="2" t="str">
        <f>"1733"</f>
        <v>1733</v>
      </c>
      <c r="W209" s="2" t="str">
        <f>"1738"</f>
        <v>1738</v>
      </c>
      <c r="X209" s="2" t="str">
        <f>"1743"</f>
        <v>1743</v>
      </c>
      <c r="Y209" s="2" t="str">
        <f>"1748"</f>
        <v>1748</v>
      </c>
      <c r="Z209" s="2" t="str">
        <f>"1754"</f>
        <v>1754</v>
      </c>
      <c r="AA209" s="2" t="str">
        <f>"1759"</f>
        <v>1759</v>
      </c>
      <c r="AB209" s="2" t="str">
        <f>"1804"</f>
        <v>1804</v>
      </c>
      <c r="AC209" s="2" t="str">
        <f>"1809"</f>
        <v>1809</v>
      </c>
      <c r="AD209" s="2" t="str">
        <f>"1814"</f>
        <v>1814</v>
      </c>
      <c r="AE209" s="2" t="str">
        <f>"1819"</f>
        <v>1819</v>
      </c>
    </row>
    <row r="210" spans="2:31" ht="12.75" customHeight="1" x14ac:dyDescent="0.15">
      <c r="B210" s="3" t="s">
        <v>0</v>
      </c>
      <c r="C210" s="2" t="s">
        <v>18</v>
      </c>
      <c r="D210" s="2" t="str">
        <f>"1738"</f>
        <v>1738</v>
      </c>
      <c r="E210" s="2" t="str">
        <f>"1743"</f>
        <v>1743</v>
      </c>
      <c r="F210" s="2" t="str">
        <f>"1748"</f>
        <v>1748</v>
      </c>
      <c r="G210" s="2" t="str">
        <f>"1754"</f>
        <v>1754</v>
      </c>
      <c r="H210" s="2" t="str">
        <f>"1759"</f>
        <v>1759</v>
      </c>
      <c r="I210" s="2" t="str">
        <f>"1804"</f>
        <v>1804</v>
      </c>
      <c r="J210" s="2" t="str">
        <f>"1809"</f>
        <v>1809</v>
      </c>
      <c r="K210" s="2" t="str">
        <f>"1814"</f>
        <v>1814</v>
      </c>
      <c r="L210" s="2" t="str">
        <f>"1819"</f>
        <v>1819</v>
      </c>
      <c r="M210" s="2" t="str">
        <f>"1825"</f>
        <v>1825</v>
      </c>
      <c r="N210" s="2" t="str">
        <f>"1830"</f>
        <v>1830</v>
      </c>
      <c r="O210" s="2" t="str">
        <f>"1835"</f>
        <v>1835</v>
      </c>
      <c r="R210" s="4" t="s">
        <v>15</v>
      </c>
      <c r="S210" s="2" t="s">
        <v>18</v>
      </c>
      <c r="T210" s="2" t="str">
        <f>"1725"</f>
        <v>1725</v>
      </c>
      <c r="U210" s="2" t="str">
        <f>"1730"</f>
        <v>1730</v>
      </c>
      <c r="V210" s="2" t="str">
        <f>"1735"</f>
        <v>1735</v>
      </c>
      <c r="W210" s="2" t="str">
        <f>"1740"</f>
        <v>1740</v>
      </c>
      <c r="X210" s="2" t="str">
        <f>"1745"</f>
        <v>1745</v>
      </c>
      <c r="Y210" s="2" t="str">
        <f>"1750"</f>
        <v>1750</v>
      </c>
      <c r="Z210" s="2" t="str">
        <f>"1756"</f>
        <v>1756</v>
      </c>
      <c r="AA210" s="2" t="str">
        <f>"1801"</f>
        <v>1801</v>
      </c>
      <c r="AB210" s="2" t="str">
        <f>"1806"</f>
        <v>1806</v>
      </c>
      <c r="AC210" s="2" t="str">
        <f>"1811"</f>
        <v>1811</v>
      </c>
      <c r="AD210" s="2" t="str">
        <f>"1816"</f>
        <v>1816</v>
      </c>
      <c r="AE210" s="2" t="str">
        <f>"1821"</f>
        <v>1821</v>
      </c>
    </row>
    <row r="211" spans="2:31" ht="12.75" customHeight="1" x14ac:dyDescent="0.15">
      <c r="B211" s="10" t="s">
        <v>20</v>
      </c>
      <c r="C211" s="10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R211" s="10" t="s">
        <v>20</v>
      </c>
      <c r="S211" s="10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3" spans="2:31" ht="12.75" customHeight="1" x14ac:dyDescent="0.15">
      <c r="B213" s="10" t="s">
        <v>16</v>
      </c>
      <c r="C213" s="10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R213" s="10" t="s">
        <v>16</v>
      </c>
      <c r="S213" s="10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2:31" ht="12.75" customHeight="1" x14ac:dyDescent="0.15">
      <c r="B214" s="10" t="s">
        <v>19</v>
      </c>
      <c r="C214" s="10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R214" s="10" t="s">
        <v>19</v>
      </c>
      <c r="S214" s="10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2:31" ht="12.75" customHeight="1" x14ac:dyDescent="0.15">
      <c r="B215" s="3" t="s">
        <v>15</v>
      </c>
      <c r="C215" s="2" t="s">
        <v>17</v>
      </c>
      <c r="D215" s="2" t="str">
        <f>"1813"</f>
        <v>1813</v>
      </c>
      <c r="E215" s="2" t="str">
        <f>"1818"</f>
        <v>1818</v>
      </c>
      <c r="F215" s="2" t="str">
        <f>"1823"</f>
        <v>1823</v>
      </c>
      <c r="G215" s="2" t="str">
        <f>"1828"</f>
        <v>1828</v>
      </c>
      <c r="H215" s="2" t="str">
        <f>"1833"</f>
        <v>1833</v>
      </c>
      <c r="I215" s="2" t="str">
        <f>"1838"</f>
        <v>1838</v>
      </c>
      <c r="J215" s="2" t="str">
        <f>"1843"</f>
        <v>1843</v>
      </c>
      <c r="K215" s="2" t="str">
        <f>"1848"</f>
        <v>1848</v>
      </c>
      <c r="L215" s="2" t="str">
        <f>"1853"</f>
        <v>1853</v>
      </c>
      <c r="M215" s="2" t="str">
        <f>"1859"</f>
        <v>1859</v>
      </c>
      <c r="N215" s="2" t="str">
        <f>"1904"</f>
        <v>1904</v>
      </c>
      <c r="O215" s="2" t="str">
        <f>"1909"</f>
        <v>1909</v>
      </c>
      <c r="R215" s="3" t="s">
        <v>0</v>
      </c>
      <c r="S215" s="2" t="s">
        <v>17</v>
      </c>
      <c r="T215" s="2" t="str">
        <f>"1800"</f>
        <v>1800</v>
      </c>
      <c r="U215" s="2" t="str">
        <f>"1805"</f>
        <v>1805</v>
      </c>
      <c r="V215" s="2" t="str">
        <f>"1810"</f>
        <v>1810</v>
      </c>
      <c r="W215" s="2" t="str">
        <f>"1815"</f>
        <v>1815</v>
      </c>
      <c r="X215" s="2" t="str">
        <f>"1820"</f>
        <v>1820</v>
      </c>
      <c r="Y215" s="2" t="str">
        <f>"1825"</f>
        <v>1825</v>
      </c>
      <c r="Z215" s="2" t="str">
        <f>"1830"</f>
        <v>1830</v>
      </c>
      <c r="AA215" s="2" t="str">
        <f>"1835"</f>
        <v>1835</v>
      </c>
      <c r="AB215" s="2" t="str">
        <f>"1841"</f>
        <v>1841</v>
      </c>
      <c r="AC215" s="2" t="str">
        <f>"1846"</f>
        <v>1846</v>
      </c>
      <c r="AD215" s="2" t="str">
        <f>"1851"</f>
        <v>1851</v>
      </c>
      <c r="AE215" s="2" t="str">
        <f>"1856"</f>
        <v>1856</v>
      </c>
    </row>
    <row r="216" spans="2:31" ht="12.75" customHeight="1" x14ac:dyDescent="0.15">
      <c r="B216" s="3" t="s">
        <v>14</v>
      </c>
      <c r="C216" s="2" t="s">
        <v>22</v>
      </c>
      <c r="D216" s="2" t="str">
        <f>"1815"</f>
        <v>1815</v>
      </c>
      <c r="E216" s="2" t="str">
        <f>"1820"</f>
        <v>1820</v>
      </c>
      <c r="F216" s="2" t="str">
        <f>"1825"</f>
        <v>1825</v>
      </c>
      <c r="G216" s="2" t="str">
        <f>"1830"</f>
        <v>1830</v>
      </c>
      <c r="H216" s="2" t="str">
        <f>"1835"</f>
        <v>1835</v>
      </c>
      <c r="I216" s="2" t="str">
        <f>"1840"</f>
        <v>1840</v>
      </c>
      <c r="J216" s="2" t="str">
        <f>"1845"</f>
        <v>1845</v>
      </c>
      <c r="K216" s="2" t="str">
        <f>"1850"</f>
        <v>1850</v>
      </c>
      <c r="L216" s="2" t="str">
        <f>"1855"</f>
        <v>1855</v>
      </c>
      <c r="M216" s="2" t="str">
        <f>"1901"</f>
        <v>1901</v>
      </c>
      <c r="N216" s="2" t="str">
        <f>"1906"</f>
        <v>1906</v>
      </c>
      <c r="O216" s="2" t="str">
        <f>"1911"</f>
        <v>1911</v>
      </c>
      <c r="R216" s="4" t="s">
        <v>1</v>
      </c>
      <c r="S216" s="2" t="s">
        <v>22</v>
      </c>
      <c r="T216" s="2" t="str">
        <f>"1802"</f>
        <v>1802</v>
      </c>
      <c r="U216" s="2" t="str">
        <f>"1807"</f>
        <v>1807</v>
      </c>
      <c r="V216" s="2" t="str">
        <f>"1812"</f>
        <v>1812</v>
      </c>
      <c r="W216" s="2" t="str">
        <f>"1818"</f>
        <v>1818</v>
      </c>
      <c r="X216" s="2" t="str">
        <f>"1823"</f>
        <v>1823</v>
      </c>
      <c r="Y216" s="2" t="str">
        <f>"1828"</f>
        <v>1828</v>
      </c>
      <c r="Z216" s="2" t="str">
        <f>"1833"</f>
        <v>1833</v>
      </c>
      <c r="AA216" s="2" t="str">
        <f>"1838"</f>
        <v>1838</v>
      </c>
      <c r="AB216" s="2" t="str">
        <f>"1843"</f>
        <v>1843</v>
      </c>
      <c r="AC216" s="2" t="str">
        <f>"1848"</f>
        <v>1848</v>
      </c>
      <c r="AD216" s="2" t="str">
        <f>"1853"</f>
        <v>1853</v>
      </c>
      <c r="AE216" s="2" t="str">
        <f>"1858"</f>
        <v>1858</v>
      </c>
    </row>
    <row r="217" spans="2:31" ht="12.75" customHeight="1" x14ac:dyDescent="0.15">
      <c r="B217" s="3" t="s">
        <v>13</v>
      </c>
      <c r="C217" s="2" t="s">
        <v>22</v>
      </c>
      <c r="D217" s="2" t="str">
        <f>"1817"</f>
        <v>1817</v>
      </c>
      <c r="E217" s="2" t="str">
        <f>"1822"</f>
        <v>1822</v>
      </c>
      <c r="F217" s="2" t="str">
        <f>"1827"</f>
        <v>1827</v>
      </c>
      <c r="G217" s="2" t="str">
        <f>"1832"</f>
        <v>1832</v>
      </c>
      <c r="H217" s="2" t="str">
        <f>"1837"</f>
        <v>1837</v>
      </c>
      <c r="I217" s="2" t="str">
        <f>"1842"</f>
        <v>1842</v>
      </c>
      <c r="J217" s="2" t="str">
        <f>"1847"</f>
        <v>1847</v>
      </c>
      <c r="K217" s="2" t="str">
        <f>"1852"</f>
        <v>1852</v>
      </c>
      <c r="L217" s="2" t="str">
        <f>"1857"</f>
        <v>1857</v>
      </c>
      <c r="M217" s="2" t="str">
        <f>"1903"</f>
        <v>1903</v>
      </c>
      <c r="N217" s="2" t="str">
        <f>"1908"</f>
        <v>1908</v>
      </c>
      <c r="O217" s="2" t="str">
        <f>"1913"</f>
        <v>1913</v>
      </c>
      <c r="R217" s="4" t="s">
        <v>2</v>
      </c>
      <c r="S217" s="2" t="s">
        <v>22</v>
      </c>
      <c r="T217" s="2" t="str">
        <f>"1804"</f>
        <v>1804</v>
      </c>
      <c r="U217" s="2" t="str">
        <f>"1809"</f>
        <v>1809</v>
      </c>
      <c r="V217" s="2" t="str">
        <f>"1814"</f>
        <v>1814</v>
      </c>
      <c r="W217" s="2" t="str">
        <f>"1820"</f>
        <v>1820</v>
      </c>
      <c r="X217" s="2" t="str">
        <f>"1825"</f>
        <v>1825</v>
      </c>
      <c r="Y217" s="2" t="str">
        <f>"1830"</f>
        <v>1830</v>
      </c>
      <c r="Z217" s="2" t="str">
        <f>"1835"</f>
        <v>1835</v>
      </c>
      <c r="AA217" s="2" t="str">
        <f>"1840"</f>
        <v>1840</v>
      </c>
      <c r="AB217" s="2" t="str">
        <f>"1845"</f>
        <v>1845</v>
      </c>
      <c r="AC217" s="2" t="str">
        <f>"1850"</f>
        <v>1850</v>
      </c>
      <c r="AD217" s="2" t="str">
        <f>"1855"</f>
        <v>1855</v>
      </c>
      <c r="AE217" s="2" t="str">
        <f>"1900"</f>
        <v>1900</v>
      </c>
    </row>
    <row r="218" spans="2:31" ht="12.75" customHeight="1" x14ac:dyDescent="0.15">
      <c r="B218" s="3" t="s">
        <v>12</v>
      </c>
      <c r="C218" s="2" t="s">
        <v>22</v>
      </c>
      <c r="D218" s="2" t="str">
        <f>"1818"</f>
        <v>1818</v>
      </c>
      <c r="E218" s="2" t="str">
        <f>"1823"</f>
        <v>1823</v>
      </c>
      <c r="F218" s="2" t="str">
        <f>"1828"</f>
        <v>1828</v>
      </c>
      <c r="G218" s="2" t="str">
        <f>"1833"</f>
        <v>1833</v>
      </c>
      <c r="H218" s="2" t="str">
        <f>"1839"</f>
        <v>1839</v>
      </c>
      <c r="I218" s="2" t="str">
        <f>"1844"</f>
        <v>1844</v>
      </c>
      <c r="J218" s="2" t="str">
        <f>"1849"</f>
        <v>1849</v>
      </c>
      <c r="K218" s="2" t="str">
        <f>"1854"</f>
        <v>1854</v>
      </c>
      <c r="L218" s="2" t="str">
        <f>"1859"</f>
        <v>1859</v>
      </c>
      <c r="M218" s="2" t="str">
        <f>"1904"</f>
        <v>1904</v>
      </c>
      <c r="N218" s="2" t="str">
        <f>"1909"</f>
        <v>1909</v>
      </c>
      <c r="O218" s="2" t="str">
        <f>"1914"</f>
        <v>1914</v>
      </c>
      <c r="R218" s="4" t="s">
        <v>3</v>
      </c>
      <c r="S218" s="2" t="s">
        <v>22</v>
      </c>
      <c r="T218" s="2" t="str">
        <f>"1807"</f>
        <v>1807</v>
      </c>
      <c r="U218" s="2" t="str">
        <f>"1812"</f>
        <v>1812</v>
      </c>
      <c r="V218" s="2" t="str">
        <f>"1817"</f>
        <v>1817</v>
      </c>
      <c r="W218" s="2" t="str">
        <f>"1822"</f>
        <v>1822</v>
      </c>
      <c r="X218" s="2" t="str">
        <f>"1827"</f>
        <v>1827</v>
      </c>
      <c r="Y218" s="2" t="str">
        <f>"1832"</f>
        <v>1832</v>
      </c>
      <c r="Z218" s="2" t="str">
        <f>"1837"</f>
        <v>1837</v>
      </c>
      <c r="AA218" s="2" t="str">
        <f>"1842"</f>
        <v>1842</v>
      </c>
      <c r="AB218" s="2" t="str">
        <f>"1848"</f>
        <v>1848</v>
      </c>
      <c r="AC218" s="2" t="str">
        <f>"1853"</f>
        <v>1853</v>
      </c>
      <c r="AD218" s="2" t="str">
        <f>"1858"</f>
        <v>1858</v>
      </c>
      <c r="AE218" s="2" t="str">
        <f>"1903"</f>
        <v>1903</v>
      </c>
    </row>
    <row r="219" spans="2:31" ht="12.75" customHeight="1" x14ac:dyDescent="0.15">
      <c r="B219" s="3" t="s">
        <v>11</v>
      </c>
      <c r="C219" s="2" t="s">
        <v>22</v>
      </c>
      <c r="D219" s="2" t="str">
        <f>"1820"</f>
        <v>1820</v>
      </c>
      <c r="E219" s="2" t="str">
        <f>"1825"</f>
        <v>1825</v>
      </c>
      <c r="F219" s="2" t="str">
        <f>"1830"</f>
        <v>1830</v>
      </c>
      <c r="G219" s="2" t="str">
        <f>"1835"</f>
        <v>1835</v>
      </c>
      <c r="H219" s="2" t="str">
        <f>"1840"</f>
        <v>1840</v>
      </c>
      <c r="I219" s="2" t="str">
        <f>"1845"</f>
        <v>1845</v>
      </c>
      <c r="J219" s="2" t="str">
        <f>"1850"</f>
        <v>1850</v>
      </c>
      <c r="K219" s="2" t="str">
        <f>"1855"</f>
        <v>1855</v>
      </c>
      <c r="L219" s="2" t="str">
        <f>"1900"</f>
        <v>1900</v>
      </c>
      <c r="M219" s="2" t="str">
        <f>"1906"</f>
        <v>1906</v>
      </c>
      <c r="N219" s="2" t="str">
        <f>"1911"</f>
        <v>1911</v>
      </c>
      <c r="O219" s="2" t="str">
        <f>"1916"</f>
        <v>1916</v>
      </c>
      <c r="R219" s="4" t="s">
        <v>4</v>
      </c>
      <c r="S219" s="2" t="s">
        <v>22</v>
      </c>
      <c r="T219" s="2" t="str">
        <f>"1808"</f>
        <v>1808</v>
      </c>
      <c r="U219" s="2" t="str">
        <f>"1813"</f>
        <v>1813</v>
      </c>
      <c r="V219" s="2" t="str">
        <f>"1818"</f>
        <v>1818</v>
      </c>
      <c r="W219" s="2" t="str">
        <f>"1824"</f>
        <v>1824</v>
      </c>
      <c r="X219" s="2" t="str">
        <f>"1829"</f>
        <v>1829</v>
      </c>
      <c r="Y219" s="2" t="str">
        <f>"1834"</f>
        <v>1834</v>
      </c>
      <c r="Z219" s="2" t="str">
        <f>"1839"</f>
        <v>1839</v>
      </c>
      <c r="AA219" s="2" t="str">
        <f>"1844"</f>
        <v>1844</v>
      </c>
      <c r="AB219" s="2" t="str">
        <f>"1849"</f>
        <v>1849</v>
      </c>
      <c r="AC219" s="2" t="str">
        <f>"1854"</f>
        <v>1854</v>
      </c>
      <c r="AD219" s="2" t="str">
        <f>"1859"</f>
        <v>1859</v>
      </c>
      <c r="AE219" s="2" t="str">
        <f>"1904"</f>
        <v>1904</v>
      </c>
    </row>
    <row r="220" spans="2:31" ht="12.75" customHeight="1" x14ac:dyDescent="0.15">
      <c r="B220" s="3" t="s">
        <v>10</v>
      </c>
      <c r="C220" s="2" t="s">
        <v>22</v>
      </c>
      <c r="D220" s="2" t="str">
        <f>"1822"</f>
        <v>1822</v>
      </c>
      <c r="E220" s="2" t="str">
        <f>"1827"</f>
        <v>1827</v>
      </c>
      <c r="F220" s="2" t="str">
        <f>"1832"</f>
        <v>1832</v>
      </c>
      <c r="G220" s="2" t="str">
        <f>"1837"</f>
        <v>1837</v>
      </c>
      <c r="H220" s="2" t="str">
        <f>"1843"</f>
        <v>1843</v>
      </c>
      <c r="I220" s="2" t="str">
        <f>"1848"</f>
        <v>1848</v>
      </c>
      <c r="J220" s="2" t="str">
        <f>"1853"</f>
        <v>1853</v>
      </c>
      <c r="K220" s="2" t="str">
        <f>"1858"</f>
        <v>1858</v>
      </c>
      <c r="L220" s="2" t="str">
        <f>"1903"</f>
        <v>1903</v>
      </c>
      <c r="M220" s="2" t="str">
        <f>"1908"</f>
        <v>1908</v>
      </c>
      <c r="N220" s="2" t="str">
        <f>"1913"</f>
        <v>1913</v>
      </c>
      <c r="O220" s="2" t="str">
        <f>"1918"</f>
        <v>1918</v>
      </c>
      <c r="R220" s="4" t="s">
        <v>5</v>
      </c>
      <c r="S220" s="2" t="s">
        <v>22</v>
      </c>
      <c r="T220" s="2" t="str">
        <f>"1810"</f>
        <v>1810</v>
      </c>
      <c r="U220" s="2" t="str">
        <f>"1815"</f>
        <v>1815</v>
      </c>
      <c r="V220" s="2" t="str">
        <f>"1820"</f>
        <v>1820</v>
      </c>
      <c r="W220" s="2" t="str">
        <f>"1825"</f>
        <v>1825</v>
      </c>
      <c r="X220" s="2" t="str">
        <f>"1830"</f>
        <v>1830</v>
      </c>
      <c r="Y220" s="2" t="str">
        <f>"1835"</f>
        <v>1835</v>
      </c>
      <c r="Z220" s="2" t="str">
        <f>"1840"</f>
        <v>1840</v>
      </c>
      <c r="AA220" s="2" t="str">
        <f>"1845"</f>
        <v>1845</v>
      </c>
      <c r="AB220" s="2" t="str">
        <f>"1851"</f>
        <v>1851</v>
      </c>
      <c r="AC220" s="2" t="str">
        <f>"1856"</f>
        <v>1856</v>
      </c>
      <c r="AD220" s="2" t="str">
        <f>"1901"</f>
        <v>1901</v>
      </c>
      <c r="AE220" s="2" t="str">
        <f>"1906"</f>
        <v>1906</v>
      </c>
    </row>
    <row r="221" spans="2:31" ht="12.75" customHeight="1" x14ac:dyDescent="0.15">
      <c r="B221" s="3" t="s">
        <v>9</v>
      </c>
      <c r="C221" s="2" t="s">
        <v>22</v>
      </c>
      <c r="D221" s="2" t="str">
        <f>"1824"</f>
        <v>1824</v>
      </c>
      <c r="E221" s="2" t="str">
        <f>"1829"</f>
        <v>1829</v>
      </c>
      <c r="F221" s="2" t="str">
        <f>"1834"</f>
        <v>1834</v>
      </c>
      <c r="G221" s="2" t="str">
        <f>"1839"</f>
        <v>1839</v>
      </c>
      <c r="H221" s="2" t="str">
        <f>"1844"</f>
        <v>1844</v>
      </c>
      <c r="I221" s="2" t="str">
        <f>"1849"</f>
        <v>1849</v>
      </c>
      <c r="J221" s="2" t="str">
        <f>"1854"</f>
        <v>1854</v>
      </c>
      <c r="K221" s="2" t="str">
        <f>"1859"</f>
        <v>1859</v>
      </c>
      <c r="L221" s="2" t="str">
        <f>"1904"</f>
        <v>1904</v>
      </c>
      <c r="M221" s="2" t="str">
        <f>"1910"</f>
        <v>1910</v>
      </c>
      <c r="N221" s="2" t="str">
        <f>"1915"</f>
        <v>1915</v>
      </c>
      <c r="O221" s="2" t="str">
        <f>"1920"</f>
        <v>1920</v>
      </c>
      <c r="R221" s="4" t="s">
        <v>6</v>
      </c>
      <c r="S221" s="2" t="s">
        <v>22</v>
      </c>
      <c r="T221" s="2" t="str">
        <f>"1811"</f>
        <v>1811</v>
      </c>
      <c r="U221" s="2" t="str">
        <f>"1816"</f>
        <v>1816</v>
      </c>
      <c r="V221" s="2" t="str">
        <f>"1821"</f>
        <v>1821</v>
      </c>
      <c r="W221" s="2" t="str">
        <f>"1827"</f>
        <v>1827</v>
      </c>
      <c r="X221" s="2" t="str">
        <f>"1832"</f>
        <v>1832</v>
      </c>
      <c r="Y221" s="2" t="str">
        <f>"1837"</f>
        <v>1837</v>
      </c>
      <c r="Z221" s="2" t="str">
        <f>"1842"</f>
        <v>1842</v>
      </c>
      <c r="AA221" s="2" t="str">
        <f>"1847"</f>
        <v>1847</v>
      </c>
      <c r="AB221" s="2" t="str">
        <f>"1852"</f>
        <v>1852</v>
      </c>
      <c r="AC221" s="2" t="str">
        <f>"1857"</f>
        <v>1857</v>
      </c>
      <c r="AD221" s="2" t="str">
        <f>"1902"</f>
        <v>1902</v>
      </c>
      <c r="AE221" s="2" t="str">
        <f>"1907"</f>
        <v>1907</v>
      </c>
    </row>
    <row r="222" spans="2:31" ht="12.75" customHeight="1" x14ac:dyDescent="0.15">
      <c r="B222" s="3" t="s">
        <v>8</v>
      </c>
      <c r="C222" s="2" t="s">
        <v>22</v>
      </c>
      <c r="D222" s="2" t="str">
        <f>"1825"</f>
        <v>1825</v>
      </c>
      <c r="E222" s="2" t="str">
        <f>"1830"</f>
        <v>1830</v>
      </c>
      <c r="F222" s="2" t="str">
        <f>"1835"</f>
        <v>1835</v>
      </c>
      <c r="G222" s="2" t="str">
        <f>"1840"</f>
        <v>1840</v>
      </c>
      <c r="H222" s="2" t="str">
        <f>"1846"</f>
        <v>1846</v>
      </c>
      <c r="I222" s="2" t="str">
        <f>"1851"</f>
        <v>1851</v>
      </c>
      <c r="J222" s="2" t="str">
        <f>"1856"</f>
        <v>1856</v>
      </c>
      <c r="K222" s="2" t="str">
        <f>"1901"</f>
        <v>1901</v>
      </c>
      <c r="L222" s="2" t="str">
        <f>"1906"</f>
        <v>1906</v>
      </c>
      <c r="M222" s="2" t="str">
        <f>"1911"</f>
        <v>1911</v>
      </c>
      <c r="N222" s="2" t="str">
        <f>"1916"</f>
        <v>1916</v>
      </c>
      <c r="O222" s="2" t="str">
        <f>"1921"</f>
        <v>1921</v>
      </c>
      <c r="R222" s="4" t="s">
        <v>7</v>
      </c>
      <c r="S222" s="2" t="s">
        <v>22</v>
      </c>
      <c r="T222" s="2" t="str">
        <f>"1813"</f>
        <v>1813</v>
      </c>
      <c r="U222" s="2" t="str">
        <f>"1818"</f>
        <v>1818</v>
      </c>
      <c r="V222" s="2" t="str">
        <f>"1823"</f>
        <v>1823</v>
      </c>
      <c r="W222" s="2" t="str">
        <f>"1828"</f>
        <v>1828</v>
      </c>
      <c r="X222" s="2" t="str">
        <f>"1833"</f>
        <v>1833</v>
      </c>
      <c r="Y222" s="2" t="str">
        <f>"1838"</f>
        <v>1838</v>
      </c>
      <c r="Z222" s="2" t="str">
        <f>"1843"</f>
        <v>1843</v>
      </c>
      <c r="AA222" s="2" t="str">
        <f>"1848"</f>
        <v>1848</v>
      </c>
      <c r="AB222" s="2" t="str">
        <f>"1854"</f>
        <v>1854</v>
      </c>
      <c r="AC222" s="2" t="str">
        <f>"1859"</f>
        <v>1859</v>
      </c>
      <c r="AD222" s="2" t="str">
        <f>"1904"</f>
        <v>1904</v>
      </c>
      <c r="AE222" s="2" t="str">
        <f>"1909"</f>
        <v>1909</v>
      </c>
    </row>
    <row r="223" spans="2:31" ht="12.75" customHeight="1" x14ac:dyDescent="0.15">
      <c r="B223" s="3" t="s">
        <v>7</v>
      </c>
      <c r="C223" s="2" t="s">
        <v>22</v>
      </c>
      <c r="D223" s="2" t="str">
        <f>"1827"</f>
        <v>1827</v>
      </c>
      <c r="E223" s="2" t="str">
        <f>"1832"</f>
        <v>1832</v>
      </c>
      <c r="F223" s="2" t="str">
        <f>"1837"</f>
        <v>1837</v>
      </c>
      <c r="G223" s="2" t="str">
        <f>"1842"</f>
        <v>1842</v>
      </c>
      <c r="H223" s="2" t="str">
        <f>"1847"</f>
        <v>1847</v>
      </c>
      <c r="I223" s="2" t="str">
        <f>"1852"</f>
        <v>1852</v>
      </c>
      <c r="J223" s="2" t="str">
        <f>"1857"</f>
        <v>1857</v>
      </c>
      <c r="K223" s="2" t="str">
        <f>"1902"</f>
        <v>1902</v>
      </c>
      <c r="L223" s="2" t="str">
        <f>"1907"</f>
        <v>1907</v>
      </c>
      <c r="M223" s="2" t="str">
        <f>"1913"</f>
        <v>1913</v>
      </c>
      <c r="N223" s="2" t="str">
        <f>"1918"</f>
        <v>1918</v>
      </c>
      <c r="O223" s="2" t="str">
        <f>"1923"</f>
        <v>1923</v>
      </c>
      <c r="R223" s="4" t="s">
        <v>8</v>
      </c>
      <c r="S223" s="2" t="s">
        <v>22</v>
      </c>
      <c r="T223" s="2" t="str">
        <f>"1814"</f>
        <v>1814</v>
      </c>
      <c r="U223" s="2" t="str">
        <f>"1819"</f>
        <v>1819</v>
      </c>
      <c r="V223" s="2" t="str">
        <f>"1824"</f>
        <v>1824</v>
      </c>
      <c r="W223" s="2" t="str">
        <f>"1830"</f>
        <v>1830</v>
      </c>
      <c r="X223" s="2" t="str">
        <f>"1835"</f>
        <v>1835</v>
      </c>
      <c r="Y223" s="2" t="str">
        <f>"1840"</f>
        <v>1840</v>
      </c>
      <c r="Z223" s="2" t="str">
        <f>"1845"</f>
        <v>1845</v>
      </c>
      <c r="AA223" s="2" t="str">
        <f>"1850"</f>
        <v>1850</v>
      </c>
      <c r="AB223" s="2" t="str">
        <f>"1855"</f>
        <v>1855</v>
      </c>
      <c r="AC223" s="2" t="str">
        <f>"1900"</f>
        <v>1900</v>
      </c>
      <c r="AD223" s="2" t="str">
        <f>"1905"</f>
        <v>1905</v>
      </c>
      <c r="AE223" s="2" t="str">
        <f>"1910"</f>
        <v>1910</v>
      </c>
    </row>
    <row r="224" spans="2:31" ht="12.75" customHeight="1" x14ac:dyDescent="0.15">
      <c r="B224" s="3" t="s">
        <v>6</v>
      </c>
      <c r="C224" s="2" t="s">
        <v>22</v>
      </c>
      <c r="D224" s="2" t="str">
        <f>"1828"</f>
        <v>1828</v>
      </c>
      <c r="E224" s="2" t="str">
        <f>"1833"</f>
        <v>1833</v>
      </c>
      <c r="F224" s="2" t="str">
        <f>"1838"</f>
        <v>1838</v>
      </c>
      <c r="G224" s="2" t="str">
        <f>"1843"</f>
        <v>1843</v>
      </c>
      <c r="H224" s="2" t="str">
        <f>"1849"</f>
        <v>1849</v>
      </c>
      <c r="I224" s="2" t="str">
        <f>"1854"</f>
        <v>1854</v>
      </c>
      <c r="J224" s="2" t="str">
        <f>"1859"</f>
        <v>1859</v>
      </c>
      <c r="K224" s="2" t="str">
        <f>"1904"</f>
        <v>1904</v>
      </c>
      <c r="L224" s="2" t="str">
        <f>"1909"</f>
        <v>1909</v>
      </c>
      <c r="M224" s="2" t="str">
        <f>"1914"</f>
        <v>1914</v>
      </c>
      <c r="N224" s="2" t="str">
        <f>"1919"</f>
        <v>1919</v>
      </c>
      <c r="O224" s="2" t="str">
        <f>"1924"</f>
        <v>1924</v>
      </c>
      <c r="R224" s="4" t="s">
        <v>9</v>
      </c>
      <c r="S224" s="2" t="s">
        <v>22</v>
      </c>
      <c r="T224" s="2" t="str">
        <f>"1816"</f>
        <v>1816</v>
      </c>
      <c r="U224" s="2" t="str">
        <f>"1821"</f>
        <v>1821</v>
      </c>
      <c r="V224" s="2" t="str">
        <f>"1826"</f>
        <v>1826</v>
      </c>
      <c r="W224" s="2" t="str">
        <f>"1832"</f>
        <v>1832</v>
      </c>
      <c r="X224" s="2" t="str">
        <f>"1837"</f>
        <v>1837</v>
      </c>
      <c r="Y224" s="2" t="str">
        <f>"1842"</f>
        <v>1842</v>
      </c>
      <c r="Z224" s="2" t="str">
        <f>"1847"</f>
        <v>1847</v>
      </c>
      <c r="AA224" s="2" t="str">
        <f>"1852"</f>
        <v>1852</v>
      </c>
      <c r="AB224" s="2" t="str">
        <f>"1857"</f>
        <v>1857</v>
      </c>
      <c r="AC224" s="2" t="str">
        <f>"1902"</f>
        <v>1902</v>
      </c>
      <c r="AD224" s="2" t="str">
        <f>"1907"</f>
        <v>1907</v>
      </c>
      <c r="AE224" s="2" t="str">
        <f>"1912"</f>
        <v>1912</v>
      </c>
    </row>
    <row r="225" spans="2:31" ht="12.75" customHeight="1" x14ac:dyDescent="0.15">
      <c r="B225" s="3" t="s">
        <v>5</v>
      </c>
      <c r="C225" s="2" t="s">
        <v>22</v>
      </c>
      <c r="D225" s="2" t="str">
        <f>"1830"</f>
        <v>1830</v>
      </c>
      <c r="E225" s="2" t="str">
        <f>"1835"</f>
        <v>1835</v>
      </c>
      <c r="F225" s="2" t="str">
        <f>"1840"</f>
        <v>1840</v>
      </c>
      <c r="G225" s="2" t="str">
        <f>"1845"</f>
        <v>1845</v>
      </c>
      <c r="H225" s="2" t="str">
        <f>"1850"</f>
        <v>1850</v>
      </c>
      <c r="I225" s="2" t="str">
        <f>"1855"</f>
        <v>1855</v>
      </c>
      <c r="J225" s="2" t="str">
        <f>"1900"</f>
        <v>1900</v>
      </c>
      <c r="K225" s="2" t="str">
        <f>"1905"</f>
        <v>1905</v>
      </c>
      <c r="L225" s="2" t="str">
        <f>"1910"</f>
        <v>1910</v>
      </c>
      <c r="M225" s="2" t="str">
        <f>"1916"</f>
        <v>1916</v>
      </c>
      <c r="N225" s="2" t="str">
        <f>"1921"</f>
        <v>1921</v>
      </c>
      <c r="O225" s="2" t="str">
        <f>"1926"</f>
        <v>1926</v>
      </c>
      <c r="R225" s="4" t="s">
        <v>10</v>
      </c>
      <c r="S225" s="2" t="s">
        <v>22</v>
      </c>
      <c r="T225" s="2" t="str">
        <f>"1818"</f>
        <v>1818</v>
      </c>
      <c r="U225" s="2" t="str">
        <f>"1823"</f>
        <v>1823</v>
      </c>
      <c r="V225" s="2" t="str">
        <f>"1828"</f>
        <v>1828</v>
      </c>
      <c r="W225" s="2" t="str">
        <f>"1833"</f>
        <v>1833</v>
      </c>
      <c r="X225" s="2" t="str">
        <f>"1838"</f>
        <v>1838</v>
      </c>
      <c r="Y225" s="2" t="str">
        <f>"1843"</f>
        <v>1843</v>
      </c>
      <c r="Z225" s="2" t="str">
        <f>"1848"</f>
        <v>1848</v>
      </c>
      <c r="AA225" s="2" t="str">
        <f>"1853"</f>
        <v>1853</v>
      </c>
      <c r="AB225" s="2" t="str">
        <f>"1859"</f>
        <v>1859</v>
      </c>
      <c r="AC225" s="2" t="str">
        <f>"1904"</f>
        <v>1904</v>
      </c>
      <c r="AD225" s="2" t="str">
        <f>"1909"</f>
        <v>1909</v>
      </c>
      <c r="AE225" s="2" t="str">
        <f>"1914"</f>
        <v>1914</v>
      </c>
    </row>
    <row r="226" spans="2:31" ht="12.75" customHeight="1" x14ac:dyDescent="0.15">
      <c r="B226" s="3" t="s">
        <v>4</v>
      </c>
      <c r="C226" s="2" t="s">
        <v>22</v>
      </c>
      <c r="D226" s="2" t="str">
        <f>"1831"</f>
        <v>1831</v>
      </c>
      <c r="E226" s="2" t="str">
        <f>"1836"</f>
        <v>1836</v>
      </c>
      <c r="F226" s="2" t="str">
        <f>"1841"</f>
        <v>1841</v>
      </c>
      <c r="G226" s="2" t="str">
        <f>"1846"</f>
        <v>1846</v>
      </c>
      <c r="H226" s="2" t="str">
        <f>"1852"</f>
        <v>1852</v>
      </c>
      <c r="I226" s="2" t="str">
        <f>"1857"</f>
        <v>1857</v>
      </c>
      <c r="J226" s="2" t="str">
        <f>"1902"</f>
        <v>1902</v>
      </c>
      <c r="K226" s="2" t="str">
        <f>"1907"</f>
        <v>1907</v>
      </c>
      <c r="L226" s="2" t="str">
        <f>"1912"</f>
        <v>1912</v>
      </c>
      <c r="M226" s="2" t="str">
        <f>"1917"</f>
        <v>1917</v>
      </c>
      <c r="N226" s="2" t="str">
        <f>"1922"</f>
        <v>1922</v>
      </c>
      <c r="O226" s="2" t="str">
        <f>"1927"</f>
        <v>1927</v>
      </c>
      <c r="R226" s="4" t="s">
        <v>11</v>
      </c>
      <c r="S226" s="2" t="s">
        <v>22</v>
      </c>
      <c r="T226" s="2" t="str">
        <f>"1820"</f>
        <v>1820</v>
      </c>
      <c r="U226" s="2" t="str">
        <f>"1825"</f>
        <v>1825</v>
      </c>
      <c r="V226" s="2" t="str">
        <f>"1830"</f>
        <v>1830</v>
      </c>
      <c r="W226" s="2" t="str">
        <f>"1835"</f>
        <v>1835</v>
      </c>
      <c r="X226" s="2" t="str">
        <f>"1840"</f>
        <v>1840</v>
      </c>
      <c r="Y226" s="2" t="str">
        <f>"1845"</f>
        <v>1845</v>
      </c>
      <c r="Z226" s="2" t="str">
        <f>"1850"</f>
        <v>1850</v>
      </c>
      <c r="AA226" s="2" t="str">
        <f>"1855"</f>
        <v>1855</v>
      </c>
      <c r="AB226" s="2" t="str">
        <f>"1901"</f>
        <v>1901</v>
      </c>
      <c r="AC226" s="2" t="str">
        <f>"1906"</f>
        <v>1906</v>
      </c>
      <c r="AD226" s="2" t="str">
        <f>"1911"</f>
        <v>1911</v>
      </c>
      <c r="AE226" s="2" t="str">
        <f>"1916"</f>
        <v>1916</v>
      </c>
    </row>
    <row r="227" spans="2:31" ht="12.75" customHeight="1" x14ac:dyDescent="0.15">
      <c r="B227" s="3" t="s">
        <v>3</v>
      </c>
      <c r="C227" s="2" t="s">
        <v>22</v>
      </c>
      <c r="D227" s="2" t="str">
        <f>"1833"</f>
        <v>1833</v>
      </c>
      <c r="E227" s="2" t="str">
        <f>"1838"</f>
        <v>1838</v>
      </c>
      <c r="F227" s="2" t="str">
        <f>"1843"</f>
        <v>1843</v>
      </c>
      <c r="G227" s="2" t="str">
        <f>"1848"</f>
        <v>1848</v>
      </c>
      <c r="H227" s="2" t="str">
        <f>"1853"</f>
        <v>1853</v>
      </c>
      <c r="I227" s="2" t="str">
        <f>"1858"</f>
        <v>1858</v>
      </c>
      <c r="J227" s="2" t="str">
        <f>"1903"</f>
        <v>1903</v>
      </c>
      <c r="K227" s="2" t="str">
        <f>"1908"</f>
        <v>1908</v>
      </c>
      <c r="L227" s="2" t="str">
        <f>"1913"</f>
        <v>1913</v>
      </c>
      <c r="M227" s="2" t="str">
        <f>"1919"</f>
        <v>1919</v>
      </c>
      <c r="N227" s="2" t="str">
        <f>"1924"</f>
        <v>1924</v>
      </c>
      <c r="O227" s="2" t="str">
        <f>"1929"</f>
        <v>1929</v>
      </c>
      <c r="R227" s="4" t="s">
        <v>12</v>
      </c>
      <c r="S227" s="2" t="s">
        <v>22</v>
      </c>
      <c r="T227" s="2" t="str">
        <f>"1821"</f>
        <v>1821</v>
      </c>
      <c r="U227" s="2" t="str">
        <f>"1826"</f>
        <v>1826</v>
      </c>
      <c r="V227" s="2" t="str">
        <f>"1831"</f>
        <v>1831</v>
      </c>
      <c r="W227" s="2" t="str">
        <f>"1837"</f>
        <v>1837</v>
      </c>
      <c r="X227" s="2" t="str">
        <f>"1842"</f>
        <v>1842</v>
      </c>
      <c r="Y227" s="2" t="str">
        <f>"1847"</f>
        <v>1847</v>
      </c>
      <c r="Z227" s="2" t="str">
        <f>"1852"</f>
        <v>1852</v>
      </c>
      <c r="AA227" s="2" t="str">
        <f>"1857"</f>
        <v>1857</v>
      </c>
      <c r="AB227" s="2" t="str">
        <f>"1902"</f>
        <v>1902</v>
      </c>
      <c r="AC227" s="2" t="str">
        <f>"1907"</f>
        <v>1907</v>
      </c>
      <c r="AD227" s="2" t="str">
        <f>"1912"</f>
        <v>1912</v>
      </c>
      <c r="AE227" s="2" t="str">
        <f>"1917"</f>
        <v>1917</v>
      </c>
    </row>
    <row r="228" spans="2:31" ht="12.75" customHeight="1" x14ac:dyDescent="0.15">
      <c r="B228" s="3" t="s">
        <v>2</v>
      </c>
      <c r="C228" s="2" t="s">
        <v>22</v>
      </c>
      <c r="D228" s="2" t="str">
        <f>"1835"</f>
        <v>1835</v>
      </c>
      <c r="E228" s="2" t="str">
        <f>"1840"</f>
        <v>1840</v>
      </c>
      <c r="F228" s="2" t="str">
        <f>"1845"</f>
        <v>1845</v>
      </c>
      <c r="G228" s="2" t="str">
        <f>"1850"</f>
        <v>1850</v>
      </c>
      <c r="H228" s="2" t="str">
        <f>"1856"</f>
        <v>1856</v>
      </c>
      <c r="I228" s="2" t="str">
        <f>"1901"</f>
        <v>1901</v>
      </c>
      <c r="J228" s="2" t="str">
        <f>"1906"</f>
        <v>1906</v>
      </c>
      <c r="K228" s="2" t="str">
        <f>"1911"</f>
        <v>1911</v>
      </c>
      <c r="L228" s="2" t="str">
        <f>"1916"</f>
        <v>1916</v>
      </c>
      <c r="M228" s="2" t="str">
        <f>"1921"</f>
        <v>1921</v>
      </c>
      <c r="N228" s="2" t="str">
        <f>"1926"</f>
        <v>1926</v>
      </c>
      <c r="O228" s="2" t="str">
        <f>"1931"</f>
        <v>1931</v>
      </c>
      <c r="R228" s="4" t="s">
        <v>13</v>
      </c>
      <c r="S228" s="2" t="s">
        <v>22</v>
      </c>
      <c r="T228" s="2" t="str">
        <f>"1823"</f>
        <v>1823</v>
      </c>
      <c r="U228" s="2" t="str">
        <f>"1828"</f>
        <v>1828</v>
      </c>
      <c r="V228" s="2" t="str">
        <f>"1833"</f>
        <v>1833</v>
      </c>
      <c r="W228" s="2" t="str">
        <f>"1838"</f>
        <v>1838</v>
      </c>
      <c r="X228" s="2" t="str">
        <f>"1843"</f>
        <v>1843</v>
      </c>
      <c r="Y228" s="2" t="str">
        <f>"1848"</f>
        <v>1848</v>
      </c>
      <c r="Z228" s="2" t="str">
        <f>"1853"</f>
        <v>1853</v>
      </c>
      <c r="AA228" s="2" t="str">
        <f>"1858"</f>
        <v>1858</v>
      </c>
      <c r="AB228" s="2" t="str">
        <f>"1904"</f>
        <v>1904</v>
      </c>
      <c r="AC228" s="2" t="str">
        <f>"1909"</f>
        <v>1909</v>
      </c>
      <c r="AD228" s="2" t="str">
        <f>"1914"</f>
        <v>1914</v>
      </c>
      <c r="AE228" s="2" t="str">
        <f>"1919"</f>
        <v>1919</v>
      </c>
    </row>
    <row r="229" spans="2:31" ht="12.75" customHeight="1" x14ac:dyDescent="0.15">
      <c r="B229" s="3" t="s">
        <v>1</v>
      </c>
      <c r="C229" s="2" t="s">
        <v>22</v>
      </c>
      <c r="D229" s="2" t="str">
        <f>"1837"</f>
        <v>1837</v>
      </c>
      <c r="E229" s="2" t="str">
        <f>"1842"</f>
        <v>1842</v>
      </c>
      <c r="F229" s="2" t="str">
        <f>"1847"</f>
        <v>1847</v>
      </c>
      <c r="G229" s="2" t="str">
        <f>"1852"</f>
        <v>1852</v>
      </c>
      <c r="H229" s="2" t="str">
        <f>"1858"</f>
        <v>1858</v>
      </c>
      <c r="I229" s="2" t="str">
        <f>"1903"</f>
        <v>1903</v>
      </c>
      <c r="J229" s="2" t="str">
        <f>"1908"</f>
        <v>1908</v>
      </c>
      <c r="K229" s="2" t="str">
        <f>"1913"</f>
        <v>1913</v>
      </c>
      <c r="L229" s="2" t="str">
        <f>"1918"</f>
        <v>1918</v>
      </c>
      <c r="M229" s="2" t="str">
        <f>"1923"</f>
        <v>1923</v>
      </c>
      <c r="N229" s="2" t="str">
        <f>"1928"</f>
        <v>1928</v>
      </c>
      <c r="O229" s="2" t="str">
        <f>"1933"</f>
        <v>1933</v>
      </c>
      <c r="R229" s="4" t="s">
        <v>14</v>
      </c>
      <c r="S229" s="2" t="s">
        <v>22</v>
      </c>
      <c r="T229" s="2" t="str">
        <f>"1825"</f>
        <v>1825</v>
      </c>
      <c r="U229" s="2" t="str">
        <f>"1830"</f>
        <v>1830</v>
      </c>
      <c r="V229" s="2" t="str">
        <f>"1835"</f>
        <v>1835</v>
      </c>
      <c r="W229" s="2" t="str">
        <f>"1840"</f>
        <v>1840</v>
      </c>
      <c r="X229" s="2" t="str">
        <f>"1845"</f>
        <v>1845</v>
      </c>
      <c r="Y229" s="2" t="str">
        <f>"1850"</f>
        <v>1850</v>
      </c>
      <c r="Z229" s="2" t="str">
        <f>"1855"</f>
        <v>1855</v>
      </c>
      <c r="AA229" s="2" t="str">
        <f>"1900"</f>
        <v>1900</v>
      </c>
      <c r="AB229" s="2" t="str">
        <f>"1906"</f>
        <v>1906</v>
      </c>
      <c r="AC229" s="2" t="str">
        <f>"1911"</f>
        <v>1911</v>
      </c>
      <c r="AD229" s="2" t="str">
        <f>"1916"</f>
        <v>1916</v>
      </c>
      <c r="AE229" s="2" t="str">
        <f>"1921"</f>
        <v>1921</v>
      </c>
    </row>
    <row r="230" spans="2:31" ht="12.75" customHeight="1" x14ac:dyDescent="0.15">
      <c r="B230" s="3" t="s">
        <v>0</v>
      </c>
      <c r="C230" s="2" t="s">
        <v>18</v>
      </c>
      <c r="D230" s="2" t="str">
        <f>"1840"</f>
        <v>1840</v>
      </c>
      <c r="E230" s="2" t="str">
        <f>"1845"</f>
        <v>1845</v>
      </c>
      <c r="F230" s="2" t="str">
        <f>"1850"</f>
        <v>1850</v>
      </c>
      <c r="G230" s="2" t="str">
        <f>"1855"</f>
        <v>1855</v>
      </c>
      <c r="H230" s="2" t="str">
        <f>"1901"</f>
        <v>1901</v>
      </c>
      <c r="I230" s="2" t="str">
        <f>"1906"</f>
        <v>1906</v>
      </c>
      <c r="J230" s="2" t="str">
        <f>"1911"</f>
        <v>1911</v>
      </c>
      <c r="K230" s="2" t="str">
        <f>"1916"</f>
        <v>1916</v>
      </c>
      <c r="L230" s="2" t="str">
        <f>"1921"</f>
        <v>1921</v>
      </c>
      <c r="M230" s="2" t="str">
        <f>"1926"</f>
        <v>1926</v>
      </c>
      <c r="N230" s="2" t="str">
        <f>"1931"</f>
        <v>1931</v>
      </c>
      <c r="O230" s="2" t="str">
        <f>"1936"</f>
        <v>1936</v>
      </c>
      <c r="R230" s="4" t="s">
        <v>15</v>
      </c>
      <c r="S230" s="2" t="s">
        <v>18</v>
      </c>
      <c r="T230" s="2" t="str">
        <f>"1827"</f>
        <v>1827</v>
      </c>
      <c r="U230" s="2" t="str">
        <f>"1832"</f>
        <v>1832</v>
      </c>
      <c r="V230" s="2" t="str">
        <f>"1837"</f>
        <v>1837</v>
      </c>
      <c r="W230" s="2" t="str">
        <f>"1842"</f>
        <v>1842</v>
      </c>
      <c r="X230" s="2" t="str">
        <f>"1847"</f>
        <v>1847</v>
      </c>
      <c r="Y230" s="2" t="str">
        <f>"1852"</f>
        <v>1852</v>
      </c>
      <c r="Z230" s="2" t="str">
        <f>"1857"</f>
        <v>1857</v>
      </c>
      <c r="AA230" s="2" t="str">
        <f>"1902"</f>
        <v>1902</v>
      </c>
      <c r="AB230" s="2" t="str">
        <f>"1908"</f>
        <v>1908</v>
      </c>
      <c r="AC230" s="2" t="str">
        <f>"1913"</f>
        <v>1913</v>
      </c>
      <c r="AD230" s="2" t="str">
        <f>"1918"</f>
        <v>1918</v>
      </c>
      <c r="AE230" s="2" t="str">
        <f>"1923"</f>
        <v>1923</v>
      </c>
    </row>
    <row r="231" spans="2:31" ht="12.75" customHeight="1" x14ac:dyDescent="0.15">
      <c r="B231" s="10" t="s">
        <v>20</v>
      </c>
      <c r="C231" s="10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R231" s="10" t="s">
        <v>20</v>
      </c>
      <c r="S231" s="10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3" spans="2:31" ht="12.75" customHeight="1" x14ac:dyDescent="0.15">
      <c r="B233" s="10" t="s">
        <v>16</v>
      </c>
      <c r="C233" s="10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R233" s="10" t="s">
        <v>16</v>
      </c>
      <c r="S233" s="10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2:31" ht="12.75" customHeight="1" x14ac:dyDescent="0.15">
      <c r="B234" s="10" t="s">
        <v>19</v>
      </c>
      <c r="C234" s="10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R234" s="10" t="s">
        <v>19</v>
      </c>
      <c r="S234" s="10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2:31" ht="12.75" customHeight="1" x14ac:dyDescent="0.15">
      <c r="B235" s="3" t="s">
        <v>15</v>
      </c>
      <c r="C235" s="2" t="s">
        <v>17</v>
      </c>
      <c r="D235" s="2" t="str">
        <f>"1914"</f>
        <v>1914</v>
      </c>
      <c r="E235" s="2" t="str">
        <f>"1920"</f>
        <v>1920</v>
      </c>
      <c r="F235" s="2" t="str">
        <f>"1925"</f>
        <v>1925</v>
      </c>
      <c r="G235" s="2" t="str">
        <f>"1930"</f>
        <v>1930</v>
      </c>
      <c r="H235" s="2" t="str">
        <f>"1936"</f>
        <v>1936</v>
      </c>
      <c r="I235" s="2" t="str">
        <f>"1941"</f>
        <v>1941</v>
      </c>
      <c r="J235" s="2" t="str">
        <f>"1946"</f>
        <v>1946</v>
      </c>
      <c r="K235" s="2" t="str">
        <f>"1953"</f>
        <v>1953</v>
      </c>
      <c r="L235" s="2" t="str">
        <f>"2002"</f>
        <v>2002</v>
      </c>
      <c r="M235" s="2" t="str">
        <f>"2010"</f>
        <v>2010</v>
      </c>
      <c r="N235" s="2" t="str">
        <f>"2018"</f>
        <v>2018</v>
      </c>
      <c r="O235" s="2" t="str">
        <f>"2026"</f>
        <v>2026</v>
      </c>
      <c r="R235" s="3" t="s">
        <v>0</v>
      </c>
      <c r="S235" s="2" t="s">
        <v>17</v>
      </c>
      <c r="T235" s="2" t="str">
        <f>"1901"</f>
        <v>1901</v>
      </c>
      <c r="U235" s="2" t="str">
        <f>"1907"</f>
        <v>1907</v>
      </c>
      <c r="V235" s="2" t="str">
        <f>"1913"</f>
        <v>1913</v>
      </c>
      <c r="W235" s="2" t="str">
        <f>"1921"</f>
        <v>1921</v>
      </c>
      <c r="X235" s="2" t="str">
        <f>"1929"</f>
        <v>1929</v>
      </c>
      <c r="Y235" s="2" t="str">
        <f>"1937"</f>
        <v>1937</v>
      </c>
      <c r="Z235" s="2" t="str">
        <f>"1945"</f>
        <v>1945</v>
      </c>
      <c r="AA235" s="2" t="str">
        <f>"1953"</f>
        <v>1953</v>
      </c>
      <c r="AB235" s="2" t="str">
        <f>"2001"</f>
        <v>2001</v>
      </c>
      <c r="AC235" s="2" t="str">
        <f>"2009"</f>
        <v>2009</v>
      </c>
      <c r="AD235" s="2" t="str">
        <f>"2017"</f>
        <v>2017</v>
      </c>
      <c r="AE235" s="2" t="str">
        <f>"2025"</f>
        <v>2025</v>
      </c>
    </row>
    <row r="236" spans="2:31" ht="12.75" customHeight="1" x14ac:dyDescent="0.15">
      <c r="B236" s="3" t="s">
        <v>14</v>
      </c>
      <c r="C236" s="2" t="s">
        <v>22</v>
      </c>
      <c r="D236" s="2" t="str">
        <f>"1916"</f>
        <v>1916</v>
      </c>
      <c r="E236" s="2" t="str">
        <f>"1922"</f>
        <v>1922</v>
      </c>
      <c r="F236" s="2" t="str">
        <f>"1927"</f>
        <v>1927</v>
      </c>
      <c r="G236" s="2" t="str">
        <f>"1932"</f>
        <v>1932</v>
      </c>
      <c r="H236" s="2" t="str">
        <f>"1938"</f>
        <v>1938</v>
      </c>
      <c r="I236" s="2" t="str">
        <f>"1943"</f>
        <v>1943</v>
      </c>
      <c r="J236" s="2" t="str">
        <f>"1948"</f>
        <v>1948</v>
      </c>
      <c r="K236" s="2" t="str">
        <f>"1955"</f>
        <v>1955</v>
      </c>
      <c r="L236" s="2" t="str">
        <f>"2004"</f>
        <v>2004</v>
      </c>
      <c r="M236" s="2" t="str">
        <f>"2012"</f>
        <v>2012</v>
      </c>
      <c r="N236" s="2" t="str">
        <f>"2020"</f>
        <v>2020</v>
      </c>
      <c r="O236" s="2" t="str">
        <f>"2028"</f>
        <v>2028</v>
      </c>
      <c r="R236" s="4" t="s">
        <v>1</v>
      </c>
      <c r="S236" s="2" t="s">
        <v>22</v>
      </c>
      <c r="T236" s="2" t="str">
        <f>"1904"</f>
        <v>1904</v>
      </c>
      <c r="U236" s="2" t="str">
        <f>"1909"</f>
        <v>1909</v>
      </c>
      <c r="V236" s="2" t="str">
        <f>"1916"</f>
        <v>1916</v>
      </c>
      <c r="W236" s="2" t="str">
        <f>"1924"</f>
        <v>1924</v>
      </c>
      <c r="X236" s="2" t="str">
        <f>"1931"</f>
        <v>1931</v>
      </c>
      <c r="Y236" s="2" t="str">
        <f>"1939"</f>
        <v>1939</v>
      </c>
      <c r="Z236" s="2" t="str">
        <f>"1947"</f>
        <v>1947</v>
      </c>
      <c r="AA236" s="2" t="str">
        <f>"1955"</f>
        <v>1955</v>
      </c>
      <c r="AB236" s="2" t="str">
        <f>"2003"</f>
        <v>2003</v>
      </c>
      <c r="AC236" s="2" t="str">
        <f>"2011"</f>
        <v>2011</v>
      </c>
      <c r="AD236" s="2" t="str">
        <f>"2019"</f>
        <v>2019</v>
      </c>
      <c r="AE236" s="2" t="str">
        <f>"2028"</f>
        <v>2028</v>
      </c>
    </row>
    <row r="237" spans="2:31" ht="12.75" customHeight="1" x14ac:dyDescent="0.15">
      <c r="B237" s="3" t="s">
        <v>13</v>
      </c>
      <c r="C237" s="2" t="s">
        <v>22</v>
      </c>
      <c r="D237" s="2" t="str">
        <f>"1918"</f>
        <v>1918</v>
      </c>
      <c r="E237" s="2" t="str">
        <f>"1924"</f>
        <v>1924</v>
      </c>
      <c r="F237" s="2" t="str">
        <f>"1929"</f>
        <v>1929</v>
      </c>
      <c r="G237" s="2" t="str">
        <f>"1934"</f>
        <v>1934</v>
      </c>
      <c r="H237" s="2" t="str">
        <f>"1940"</f>
        <v>1940</v>
      </c>
      <c r="I237" s="2" t="str">
        <f>"1945"</f>
        <v>1945</v>
      </c>
      <c r="J237" s="2" t="str">
        <f>"1950"</f>
        <v>1950</v>
      </c>
      <c r="K237" s="2" t="str">
        <f>"1957"</f>
        <v>1957</v>
      </c>
      <c r="L237" s="2" t="str">
        <f>"2006"</f>
        <v>2006</v>
      </c>
      <c r="M237" s="2" t="str">
        <f>"2014"</f>
        <v>2014</v>
      </c>
      <c r="N237" s="2" t="str">
        <f>"2022"</f>
        <v>2022</v>
      </c>
      <c r="O237" s="2" t="str">
        <f>"2030"</f>
        <v>2030</v>
      </c>
      <c r="R237" s="4" t="s">
        <v>2</v>
      </c>
      <c r="S237" s="2" t="s">
        <v>22</v>
      </c>
      <c r="T237" s="2" t="str">
        <f>"1906"</f>
        <v>1906</v>
      </c>
      <c r="U237" s="2" t="str">
        <f>"1911"</f>
        <v>1911</v>
      </c>
      <c r="V237" s="2" t="str">
        <f>"1918"</f>
        <v>1918</v>
      </c>
      <c r="W237" s="2" t="str">
        <f>"1926"</f>
        <v>1926</v>
      </c>
      <c r="X237" s="2" t="str">
        <f>"1933"</f>
        <v>1933</v>
      </c>
      <c r="Y237" s="2" t="str">
        <f>"1941"</f>
        <v>1941</v>
      </c>
      <c r="Z237" s="2" t="str">
        <f>"1949"</f>
        <v>1949</v>
      </c>
      <c r="AA237" s="2" t="str">
        <f>"1957"</f>
        <v>1957</v>
      </c>
      <c r="AB237" s="2" t="str">
        <f>"2005"</f>
        <v>2005</v>
      </c>
      <c r="AC237" s="2" t="str">
        <f>"2013"</f>
        <v>2013</v>
      </c>
      <c r="AD237" s="2" t="str">
        <f>"2021"</f>
        <v>2021</v>
      </c>
      <c r="AE237" s="2" t="str">
        <f>"2030"</f>
        <v>2030</v>
      </c>
    </row>
    <row r="238" spans="2:31" ht="12.75" customHeight="1" x14ac:dyDescent="0.15">
      <c r="B238" s="3" t="s">
        <v>12</v>
      </c>
      <c r="C238" s="2" t="s">
        <v>22</v>
      </c>
      <c r="D238" s="2" t="str">
        <f>"1920"</f>
        <v>1920</v>
      </c>
      <c r="E238" s="2" t="str">
        <f>"1925"</f>
        <v>1925</v>
      </c>
      <c r="F238" s="2" t="str">
        <f>"1930"</f>
        <v>1930</v>
      </c>
      <c r="G238" s="2" t="str">
        <f>"1936"</f>
        <v>1936</v>
      </c>
      <c r="H238" s="2" t="str">
        <f>"1941"</f>
        <v>1941</v>
      </c>
      <c r="I238" s="2" t="str">
        <f>"1947"</f>
        <v>1947</v>
      </c>
      <c r="J238" s="2" t="str">
        <f>"1952"</f>
        <v>1952</v>
      </c>
      <c r="K238" s="2" t="str">
        <f>"1959"</f>
        <v>1959</v>
      </c>
      <c r="L238" s="2" t="str">
        <f>"2007"</f>
        <v>2007</v>
      </c>
      <c r="M238" s="2" t="str">
        <f>"2015"</f>
        <v>2015</v>
      </c>
      <c r="N238" s="2" t="str">
        <f>"2023"</f>
        <v>2023</v>
      </c>
      <c r="O238" s="2" t="str">
        <f>"2031"</f>
        <v>2031</v>
      </c>
      <c r="R238" s="4" t="s">
        <v>3</v>
      </c>
      <c r="S238" s="2" t="s">
        <v>22</v>
      </c>
      <c r="T238" s="2" t="str">
        <f>"1908"</f>
        <v>1908</v>
      </c>
      <c r="U238" s="2" t="str">
        <f>"1914"</f>
        <v>1914</v>
      </c>
      <c r="V238" s="2" t="str">
        <f>"1920"</f>
        <v>1920</v>
      </c>
      <c r="W238" s="2" t="str">
        <f>"1928"</f>
        <v>1928</v>
      </c>
      <c r="X238" s="2" t="str">
        <f>"1936"</f>
        <v>1936</v>
      </c>
      <c r="Y238" s="2" t="str">
        <f>"1944"</f>
        <v>1944</v>
      </c>
      <c r="Z238" s="2" t="str">
        <f>"1952"</f>
        <v>1952</v>
      </c>
      <c r="AA238" s="2" t="str">
        <f>"2000"</f>
        <v>2000</v>
      </c>
      <c r="AB238" s="2" t="str">
        <f>"2008"</f>
        <v>2008</v>
      </c>
      <c r="AC238" s="2" t="str">
        <f>"2016"</f>
        <v>2016</v>
      </c>
      <c r="AD238" s="2" t="str">
        <f>"2024"</f>
        <v>2024</v>
      </c>
      <c r="AE238" s="2" t="str">
        <f>"2032"</f>
        <v>2032</v>
      </c>
    </row>
    <row r="239" spans="2:31" ht="12.75" customHeight="1" x14ac:dyDescent="0.15">
      <c r="B239" s="3" t="s">
        <v>11</v>
      </c>
      <c r="C239" s="2" t="s">
        <v>22</v>
      </c>
      <c r="D239" s="2" t="str">
        <f>"1921"</f>
        <v>1921</v>
      </c>
      <c r="E239" s="2" t="str">
        <f>"1927"</f>
        <v>1927</v>
      </c>
      <c r="F239" s="2" t="str">
        <f>"1932"</f>
        <v>1932</v>
      </c>
      <c r="G239" s="2" t="str">
        <f>"1937"</f>
        <v>1937</v>
      </c>
      <c r="H239" s="2" t="str">
        <f>"1943"</f>
        <v>1943</v>
      </c>
      <c r="I239" s="2" t="str">
        <f>"1948"</f>
        <v>1948</v>
      </c>
      <c r="J239" s="2" t="str">
        <f>"1953"</f>
        <v>1953</v>
      </c>
      <c r="K239" s="2" t="str">
        <f>"2000"</f>
        <v>2000</v>
      </c>
      <c r="L239" s="2" t="str">
        <f>"2009"</f>
        <v>2009</v>
      </c>
      <c r="M239" s="2" t="str">
        <f>"2017"</f>
        <v>2017</v>
      </c>
      <c r="N239" s="2" t="str">
        <f>"2025"</f>
        <v>2025</v>
      </c>
      <c r="O239" s="2" t="str">
        <f>"2033"</f>
        <v>2033</v>
      </c>
      <c r="R239" s="4" t="s">
        <v>4</v>
      </c>
      <c r="S239" s="2" t="s">
        <v>22</v>
      </c>
      <c r="T239" s="2" t="str">
        <f>"1910"</f>
        <v>1910</v>
      </c>
      <c r="U239" s="2" t="str">
        <f>"1915"</f>
        <v>1915</v>
      </c>
      <c r="V239" s="2" t="str">
        <f>"1922"</f>
        <v>1922</v>
      </c>
      <c r="W239" s="2" t="str">
        <f>"1930"</f>
        <v>1930</v>
      </c>
      <c r="X239" s="2" t="str">
        <f>"1937"</f>
        <v>1937</v>
      </c>
      <c r="Y239" s="2" t="str">
        <f>"1945"</f>
        <v>1945</v>
      </c>
      <c r="Z239" s="2" t="str">
        <f>"1953"</f>
        <v>1953</v>
      </c>
      <c r="AA239" s="2" t="str">
        <f>"2001"</f>
        <v>2001</v>
      </c>
      <c r="AB239" s="2" t="str">
        <f>"2009"</f>
        <v>2009</v>
      </c>
      <c r="AC239" s="2" t="str">
        <f>"2017"</f>
        <v>2017</v>
      </c>
      <c r="AD239" s="2" t="str">
        <f>"2025"</f>
        <v>2025</v>
      </c>
      <c r="AE239" s="2" t="str">
        <f>"2034"</f>
        <v>2034</v>
      </c>
    </row>
    <row r="240" spans="2:31" ht="12.75" customHeight="1" x14ac:dyDescent="0.15">
      <c r="B240" s="3" t="s">
        <v>10</v>
      </c>
      <c r="C240" s="2" t="s">
        <v>22</v>
      </c>
      <c r="D240" s="2" t="str">
        <f>"1924"</f>
        <v>1924</v>
      </c>
      <c r="E240" s="2" t="str">
        <f>"1929"</f>
        <v>1929</v>
      </c>
      <c r="F240" s="2" t="str">
        <f>"1934"</f>
        <v>1934</v>
      </c>
      <c r="G240" s="2" t="str">
        <f>"1940"</f>
        <v>1940</v>
      </c>
      <c r="H240" s="2" t="str">
        <f>"1945"</f>
        <v>1945</v>
      </c>
      <c r="I240" s="2" t="str">
        <f>"1951"</f>
        <v>1951</v>
      </c>
      <c r="J240" s="2" t="str">
        <f>"1956"</f>
        <v>1956</v>
      </c>
      <c r="K240" s="2" t="str">
        <f>"2003"</f>
        <v>2003</v>
      </c>
      <c r="L240" s="2" t="str">
        <f>"2011"</f>
        <v>2011</v>
      </c>
      <c r="M240" s="2" t="str">
        <f>"2019"</f>
        <v>2019</v>
      </c>
      <c r="N240" s="2" t="str">
        <f>"2027"</f>
        <v>2027</v>
      </c>
      <c r="O240" s="2" t="str">
        <f>"2035"</f>
        <v>2035</v>
      </c>
      <c r="R240" s="4" t="s">
        <v>5</v>
      </c>
      <c r="S240" s="2" t="s">
        <v>22</v>
      </c>
      <c r="T240" s="2" t="str">
        <f>"1911"</f>
        <v>1911</v>
      </c>
      <c r="U240" s="2" t="str">
        <f>"1917"</f>
        <v>1917</v>
      </c>
      <c r="V240" s="2" t="str">
        <f>"1923"</f>
        <v>1923</v>
      </c>
      <c r="W240" s="2" t="str">
        <f>"1931"</f>
        <v>1931</v>
      </c>
      <c r="X240" s="2" t="str">
        <f>"1939"</f>
        <v>1939</v>
      </c>
      <c r="Y240" s="2" t="str">
        <f>"1947"</f>
        <v>1947</v>
      </c>
      <c r="Z240" s="2" t="str">
        <f>"1955"</f>
        <v>1955</v>
      </c>
      <c r="AA240" s="2" t="str">
        <f>"2003"</f>
        <v>2003</v>
      </c>
      <c r="AB240" s="2" t="str">
        <f>"2011"</f>
        <v>2011</v>
      </c>
      <c r="AC240" s="2" t="str">
        <f>"2019"</f>
        <v>2019</v>
      </c>
      <c r="AD240" s="2" t="str">
        <f>"2027"</f>
        <v>2027</v>
      </c>
      <c r="AE240" s="2" t="str">
        <f>"2035"</f>
        <v>2035</v>
      </c>
    </row>
    <row r="241" spans="2:31" ht="12.75" customHeight="1" x14ac:dyDescent="0.15">
      <c r="B241" s="3" t="s">
        <v>9</v>
      </c>
      <c r="C241" s="2" t="s">
        <v>22</v>
      </c>
      <c r="D241" s="2" t="str">
        <f>"1925"</f>
        <v>1925</v>
      </c>
      <c r="E241" s="2" t="str">
        <f>"1931"</f>
        <v>1931</v>
      </c>
      <c r="F241" s="2" t="str">
        <f>"1936"</f>
        <v>1936</v>
      </c>
      <c r="G241" s="2" t="str">
        <f>"1941"</f>
        <v>1941</v>
      </c>
      <c r="H241" s="2" t="str">
        <f>"1947"</f>
        <v>1947</v>
      </c>
      <c r="I241" s="2" t="str">
        <f>"1952"</f>
        <v>1952</v>
      </c>
      <c r="J241" s="2" t="str">
        <f>"1957"</f>
        <v>1957</v>
      </c>
      <c r="K241" s="2" t="str">
        <f>"2004"</f>
        <v>2004</v>
      </c>
      <c r="L241" s="2" t="str">
        <f>"2013"</f>
        <v>2013</v>
      </c>
      <c r="M241" s="2" t="str">
        <f>"2021"</f>
        <v>2021</v>
      </c>
      <c r="N241" s="2" t="str">
        <f>"2029"</f>
        <v>2029</v>
      </c>
      <c r="O241" s="2" t="str">
        <f>"2037"</f>
        <v>2037</v>
      </c>
      <c r="R241" s="4" t="s">
        <v>6</v>
      </c>
      <c r="S241" s="2" t="s">
        <v>22</v>
      </c>
      <c r="T241" s="2" t="str">
        <f>"1913"</f>
        <v>1913</v>
      </c>
      <c r="U241" s="2" t="str">
        <f>"1918"</f>
        <v>1918</v>
      </c>
      <c r="V241" s="2" t="str">
        <f>"1925"</f>
        <v>1925</v>
      </c>
      <c r="W241" s="2" t="str">
        <f>"1933"</f>
        <v>1933</v>
      </c>
      <c r="X241" s="2" t="str">
        <f>"1940"</f>
        <v>1940</v>
      </c>
      <c r="Y241" s="2" t="str">
        <f>"1948"</f>
        <v>1948</v>
      </c>
      <c r="Z241" s="2" t="str">
        <f>"1956"</f>
        <v>1956</v>
      </c>
      <c r="AA241" s="2" t="str">
        <f>"2004"</f>
        <v>2004</v>
      </c>
      <c r="AB241" s="2" t="str">
        <f>"2012"</f>
        <v>2012</v>
      </c>
      <c r="AC241" s="2" t="str">
        <f>"2020"</f>
        <v>2020</v>
      </c>
      <c r="AD241" s="2" t="str">
        <f>"2028"</f>
        <v>2028</v>
      </c>
      <c r="AE241" s="2" t="str">
        <f>"2037"</f>
        <v>2037</v>
      </c>
    </row>
    <row r="242" spans="2:31" ht="12.75" customHeight="1" x14ac:dyDescent="0.15">
      <c r="B242" s="3" t="s">
        <v>8</v>
      </c>
      <c r="C242" s="2" t="s">
        <v>22</v>
      </c>
      <c r="D242" s="2" t="str">
        <f>"1927"</f>
        <v>1927</v>
      </c>
      <c r="E242" s="2" t="str">
        <f>"1932"</f>
        <v>1932</v>
      </c>
      <c r="F242" s="2" t="str">
        <f>"1937"</f>
        <v>1937</v>
      </c>
      <c r="G242" s="2" t="str">
        <f>"1943"</f>
        <v>1943</v>
      </c>
      <c r="H242" s="2" t="str">
        <f>"1948"</f>
        <v>1948</v>
      </c>
      <c r="I242" s="2" t="str">
        <f>"1954"</f>
        <v>1954</v>
      </c>
      <c r="J242" s="2" t="str">
        <f>"1959"</f>
        <v>1959</v>
      </c>
      <c r="K242" s="2" t="str">
        <f>"2006"</f>
        <v>2006</v>
      </c>
      <c r="L242" s="2" t="str">
        <f>"2014"</f>
        <v>2014</v>
      </c>
      <c r="M242" s="2" t="str">
        <f>"2022"</f>
        <v>2022</v>
      </c>
      <c r="N242" s="2" t="str">
        <f>"2030"</f>
        <v>2030</v>
      </c>
      <c r="O242" s="2" t="str">
        <f>"2038"</f>
        <v>2038</v>
      </c>
      <c r="R242" s="4" t="s">
        <v>7</v>
      </c>
      <c r="S242" s="2" t="s">
        <v>22</v>
      </c>
      <c r="T242" s="2" t="str">
        <f>"1914"</f>
        <v>1914</v>
      </c>
      <c r="U242" s="2" t="str">
        <f>"1920"</f>
        <v>1920</v>
      </c>
      <c r="V242" s="2" t="str">
        <f>"1926"</f>
        <v>1926</v>
      </c>
      <c r="W242" s="2" t="str">
        <f>"1934"</f>
        <v>1934</v>
      </c>
      <c r="X242" s="2" t="str">
        <f>"1942"</f>
        <v>1942</v>
      </c>
      <c r="Y242" s="2" t="str">
        <f>"1950"</f>
        <v>1950</v>
      </c>
      <c r="Z242" s="2" t="str">
        <f>"1958"</f>
        <v>1958</v>
      </c>
      <c r="AA242" s="2" t="str">
        <f>"2006"</f>
        <v>2006</v>
      </c>
      <c r="AB242" s="2" t="str">
        <f>"2014"</f>
        <v>2014</v>
      </c>
      <c r="AC242" s="2" t="str">
        <f>"2022"</f>
        <v>2022</v>
      </c>
      <c r="AD242" s="2" t="str">
        <f>"2030"</f>
        <v>2030</v>
      </c>
      <c r="AE242" s="2" t="str">
        <f>"2038"</f>
        <v>2038</v>
      </c>
    </row>
    <row r="243" spans="2:31" ht="12.75" customHeight="1" x14ac:dyDescent="0.15">
      <c r="B243" s="3" t="s">
        <v>7</v>
      </c>
      <c r="C243" s="2" t="s">
        <v>22</v>
      </c>
      <c r="D243" s="2" t="str">
        <f>"1928"</f>
        <v>1928</v>
      </c>
      <c r="E243" s="2" t="str">
        <f>"1934"</f>
        <v>1934</v>
      </c>
      <c r="F243" s="2" t="str">
        <f>"1939"</f>
        <v>1939</v>
      </c>
      <c r="G243" s="2" t="str">
        <f>"1944"</f>
        <v>1944</v>
      </c>
      <c r="H243" s="2" t="str">
        <f>"1950"</f>
        <v>1950</v>
      </c>
      <c r="I243" s="2" t="str">
        <f>"1955"</f>
        <v>1955</v>
      </c>
      <c r="J243" s="2" t="str">
        <f>"2000"</f>
        <v>2000</v>
      </c>
      <c r="K243" s="2" t="str">
        <f>"2007"</f>
        <v>2007</v>
      </c>
      <c r="L243" s="2" t="str">
        <f>"2016"</f>
        <v>2016</v>
      </c>
      <c r="M243" s="2" t="str">
        <f>"2024"</f>
        <v>2024</v>
      </c>
      <c r="N243" s="2" t="str">
        <f>"2032"</f>
        <v>2032</v>
      </c>
      <c r="O243" s="2" t="str">
        <f>"2040"</f>
        <v>2040</v>
      </c>
      <c r="R243" s="4" t="s">
        <v>8</v>
      </c>
      <c r="S243" s="2" t="s">
        <v>22</v>
      </c>
      <c r="T243" s="2" t="str">
        <f>"1916"</f>
        <v>1916</v>
      </c>
      <c r="U243" s="2" t="str">
        <f>"1921"</f>
        <v>1921</v>
      </c>
      <c r="V243" s="2" t="str">
        <f>"1928"</f>
        <v>1928</v>
      </c>
      <c r="W243" s="2" t="str">
        <f>"1936"</f>
        <v>1936</v>
      </c>
      <c r="X243" s="2" t="str">
        <f>"1943"</f>
        <v>1943</v>
      </c>
      <c r="Y243" s="2" t="str">
        <f>"1951"</f>
        <v>1951</v>
      </c>
      <c r="Z243" s="2" t="str">
        <f>"1959"</f>
        <v>1959</v>
      </c>
      <c r="AA243" s="2" t="str">
        <f>"2007"</f>
        <v>2007</v>
      </c>
      <c r="AB243" s="2" t="str">
        <f>"2015"</f>
        <v>2015</v>
      </c>
      <c r="AC243" s="2" t="str">
        <f>"2023"</f>
        <v>2023</v>
      </c>
      <c r="AD243" s="2" t="str">
        <f>"2031"</f>
        <v>2031</v>
      </c>
      <c r="AE243" s="2" t="str">
        <f>"2040"</f>
        <v>2040</v>
      </c>
    </row>
    <row r="244" spans="2:31" ht="12.75" customHeight="1" x14ac:dyDescent="0.15">
      <c r="B244" s="3" t="s">
        <v>6</v>
      </c>
      <c r="C244" s="2" t="s">
        <v>22</v>
      </c>
      <c r="D244" s="2" t="str">
        <f>"1930"</f>
        <v>1930</v>
      </c>
      <c r="E244" s="2" t="str">
        <f>"1935"</f>
        <v>1935</v>
      </c>
      <c r="F244" s="2" t="str">
        <f>"1940"</f>
        <v>1940</v>
      </c>
      <c r="G244" s="2" t="str">
        <f>"1946"</f>
        <v>1946</v>
      </c>
      <c r="H244" s="2" t="str">
        <f>"1951"</f>
        <v>1951</v>
      </c>
      <c r="I244" s="2" t="str">
        <f>"1957"</f>
        <v>1957</v>
      </c>
      <c r="J244" s="2" t="str">
        <f>"2002"</f>
        <v>2002</v>
      </c>
      <c r="K244" s="2" t="str">
        <f>"2009"</f>
        <v>2009</v>
      </c>
      <c r="L244" s="2" t="str">
        <f>"2017"</f>
        <v>2017</v>
      </c>
      <c r="M244" s="2" t="str">
        <f>"2025"</f>
        <v>2025</v>
      </c>
      <c r="N244" s="2" t="str">
        <f>"2033"</f>
        <v>2033</v>
      </c>
      <c r="O244" s="2" t="str">
        <f>"2041"</f>
        <v>2041</v>
      </c>
      <c r="R244" s="4" t="s">
        <v>9</v>
      </c>
      <c r="S244" s="2" t="s">
        <v>22</v>
      </c>
      <c r="T244" s="2" t="str">
        <f>"1918"</f>
        <v>1918</v>
      </c>
      <c r="U244" s="2" t="str">
        <f>"1923"</f>
        <v>1923</v>
      </c>
      <c r="V244" s="2" t="str">
        <f>"1930"</f>
        <v>1930</v>
      </c>
      <c r="W244" s="2" t="str">
        <f>"1938"</f>
        <v>1938</v>
      </c>
      <c r="X244" s="2" t="str">
        <f>"1945"</f>
        <v>1945</v>
      </c>
      <c r="Y244" s="2" t="str">
        <f>"1953"</f>
        <v>1953</v>
      </c>
      <c r="Z244" s="2" t="str">
        <f>"2001"</f>
        <v>2001</v>
      </c>
      <c r="AA244" s="2" t="str">
        <f>"2009"</f>
        <v>2009</v>
      </c>
      <c r="AB244" s="2" t="str">
        <f>"2017"</f>
        <v>2017</v>
      </c>
      <c r="AC244" s="2" t="str">
        <f>"2025"</f>
        <v>2025</v>
      </c>
      <c r="AD244" s="2" t="str">
        <f>"2033"</f>
        <v>2033</v>
      </c>
      <c r="AE244" s="2" t="str">
        <f>"2042"</f>
        <v>2042</v>
      </c>
    </row>
    <row r="245" spans="2:31" ht="12.75" customHeight="1" x14ac:dyDescent="0.15">
      <c r="B245" s="3" t="s">
        <v>5</v>
      </c>
      <c r="C245" s="2" t="s">
        <v>22</v>
      </c>
      <c r="D245" s="2" t="str">
        <f>"1931"</f>
        <v>1931</v>
      </c>
      <c r="E245" s="2" t="str">
        <f>"1937"</f>
        <v>1937</v>
      </c>
      <c r="F245" s="2" t="str">
        <f>"1942"</f>
        <v>1942</v>
      </c>
      <c r="G245" s="2" t="str">
        <f>"1947"</f>
        <v>1947</v>
      </c>
      <c r="H245" s="2" t="str">
        <f>"1953"</f>
        <v>1953</v>
      </c>
      <c r="I245" s="2" t="str">
        <f>"1958"</f>
        <v>1958</v>
      </c>
      <c r="J245" s="2" t="str">
        <f>"2003"</f>
        <v>2003</v>
      </c>
      <c r="K245" s="2" t="str">
        <f>"2010"</f>
        <v>2010</v>
      </c>
      <c r="L245" s="2" t="str">
        <f>"2019"</f>
        <v>2019</v>
      </c>
      <c r="M245" s="2" t="str">
        <f>"2027"</f>
        <v>2027</v>
      </c>
      <c r="N245" s="2" t="str">
        <f>"2035"</f>
        <v>2035</v>
      </c>
      <c r="O245" s="2" t="str">
        <f>"2043"</f>
        <v>2043</v>
      </c>
      <c r="R245" s="4" t="s">
        <v>10</v>
      </c>
      <c r="S245" s="2" t="s">
        <v>22</v>
      </c>
      <c r="T245" s="2" t="str">
        <f>"1919"</f>
        <v>1919</v>
      </c>
      <c r="U245" s="2" t="str">
        <f>"1925"</f>
        <v>1925</v>
      </c>
      <c r="V245" s="2" t="str">
        <f>"1931"</f>
        <v>1931</v>
      </c>
      <c r="W245" s="2" t="str">
        <f>"1939"</f>
        <v>1939</v>
      </c>
      <c r="X245" s="2" t="str">
        <f>"1947"</f>
        <v>1947</v>
      </c>
      <c r="Y245" s="2" t="str">
        <f>"1955"</f>
        <v>1955</v>
      </c>
      <c r="Z245" s="2" t="str">
        <f>"2003"</f>
        <v>2003</v>
      </c>
      <c r="AA245" s="2" t="str">
        <f>"2011"</f>
        <v>2011</v>
      </c>
      <c r="AB245" s="2" t="str">
        <f>"2019"</f>
        <v>2019</v>
      </c>
      <c r="AC245" s="2" t="str">
        <f>"2027"</f>
        <v>2027</v>
      </c>
      <c r="AD245" s="2" t="str">
        <f>"2035"</f>
        <v>2035</v>
      </c>
      <c r="AE245" s="2" t="str">
        <f>"2043"</f>
        <v>2043</v>
      </c>
    </row>
    <row r="246" spans="2:31" ht="12.75" customHeight="1" x14ac:dyDescent="0.15">
      <c r="B246" s="3" t="s">
        <v>4</v>
      </c>
      <c r="C246" s="2" t="s">
        <v>22</v>
      </c>
      <c r="D246" s="2" t="str">
        <f>"1933"</f>
        <v>1933</v>
      </c>
      <c r="E246" s="2" t="str">
        <f>"1938"</f>
        <v>1938</v>
      </c>
      <c r="F246" s="2" t="str">
        <f>"1943"</f>
        <v>1943</v>
      </c>
      <c r="G246" s="2" t="str">
        <f>"1949"</f>
        <v>1949</v>
      </c>
      <c r="H246" s="2" t="str">
        <f>"1954"</f>
        <v>1954</v>
      </c>
      <c r="I246" s="2" t="str">
        <f>"2000"</f>
        <v>2000</v>
      </c>
      <c r="J246" s="2" t="str">
        <f>"2005"</f>
        <v>2005</v>
      </c>
      <c r="K246" s="2" t="str">
        <f>"2012"</f>
        <v>2012</v>
      </c>
      <c r="L246" s="2" t="str">
        <f>"2020"</f>
        <v>2020</v>
      </c>
      <c r="M246" s="2" t="str">
        <f>"2028"</f>
        <v>2028</v>
      </c>
      <c r="N246" s="2" t="str">
        <f>"2036"</f>
        <v>2036</v>
      </c>
      <c r="O246" s="2" t="str">
        <f>"2044"</f>
        <v>2044</v>
      </c>
      <c r="R246" s="4" t="s">
        <v>11</v>
      </c>
      <c r="S246" s="2" t="s">
        <v>22</v>
      </c>
      <c r="T246" s="2" t="str">
        <f>"1921"</f>
        <v>1921</v>
      </c>
      <c r="U246" s="2" t="str">
        <f>"1927"</f>
        <v>1927</v>
      </c>
      <c r="V246" s="2" t="str">
        <f>"1933"</f>
        <v>1933</v>
      </c>
      <c r="W246" s="2" t="str">
        <f>"1941"</f>
        <v>1941</v>
      </c>
      <c r="X246" s="2" t="str">
        <f>"1949"</f>
        <v>1949</v>
      </c>
      <c r="Y246" s="2" t="str">
        <f>"1957"</f>
        <v>1957</v>
      </c>
      <c r="Z246" s="2" t="str">
        <f>"2005"</f>
        <v>2005</v>
      </c>
      <c r="AA246" s="2" t="str">
        <f>"2013"</f>
        <v>2013</v>
      </c>
      <c r="AB246" s="2" t="str">
        <f>"2021"</f>
        <v>2021</v>
      </c>
      <c r="AC246" s="2" t="str">
        <f>"2029"</f>
        <v>2029</v>
      </c>
      <c r="AD246" s="2" t="str">
        <f>"2037"</f>
        <v>2037</v>
      </c>
      <c r="AE246" s="2" t="str">
        <f>"2045"</f>
        <v>2045</v>
      </c>
    </row>
    <row r="247" spans="2:31" ht="12.75" customHeight="1" x14ac:dyDescent="0.15">
      <c r="B247" s="3" t="s">
        <v>3</v>
      </c>
      <c r="C247" s="2" t="s">
        <v>22</v>
      </c>
      <c r="D247" s="2" t="str">
        <f>"1934"</f>
        <v>1934</v>
      </c>
      <c r="E247" s="2" t="str">
        <f>"1940"</f>
        <v>1940</v>
      </c>
      <c r="F247" s="2" t="str">
        <f>"1945"</f>
        <v>1945</v>
      </c>
      <c r="G247" s="2" t="str">
        <f>"1950"</f>
        <v>1950</v>
      </c>
      <c r="H247" s="2" t="str">
        <f>"1956"</f>
        <v>1956</v>
      </c>
      <c r="I247" s="2" t="str">
        <f>"2001"</f>
        <v>2001</v>
      </c>
      <c r="J247" s="2" t="str">
        <f>"2006"</f>
        <v>2006</v>
      </c>
      <c r="K247" s="2" t="str">
        <f>"2013"</f>
        <v>2013</v>
      </c>
      <c r="L247" s="2" t="str">
        <f>"2022"</f>
        <v>2022</v>
      </c>
      <c r="M247" s="2" t="str">
        <f>"2030"</f>
        <v>2030</v>
      </c>
      <c r="N247" s="2" t="str">
        <f>"2038"</f>
        <v>2038</v>
      </c>
      <c r="O247" s="2" t="str">
        <f>"2046"</f>
        <v>2046</v>
      </c>
      <c r="R247" s="4" t="s">
        <v>12</v>
      </c>
      <c r="S247" s="2" t="s">
        <v>22</v>
      </c>
      <c r="T247" s="2" t="str">
        <f>"1923"</f>
        <v>1923</v>
      </c>
      <c r="U247" s="2" t="str">
        <f>"1928"</f>
        <v>1928</v>
      </c>
      <c r="V247" s="2" t="str">
        <f>"1935"</f>
        <v>1935</v>
      </c>
      <c r="W247" s="2" t="str">
        <f>"1943"</f>
        <v>1943</v>
      </c>
      <c r="X247" s="2" t="str">
        <f>"1950"</f>
        <v>1950</v>
      </c>
      <c r="Y247" s="2" t="str">
        <f>"1958"</f>
        <v>1958</v>
      </c>
      <c r="Z247" s="2" t="str">
        <f>"2006"</f>
        <v>2006</v>
      </c>
      <c r="AA247" s="2" t="str">
        <f>"2014"</f>
        <v>2014</v>
      </c>
      <c r="AB247" s="2" t="str">
        <f>"2022"</f>
        <v>2022</v>
      </c>
      <c r="AC247" s="2" t="str">
        <f>"2030"</f>
        <v>2030</v>
      </c>
      <c r="AD247" s="2" t="str">
        <f>"2038"</f>
        <v>2038</v>
      </c>
      <c r="AE247" s="2" t="str">
        <f>"2047"</f>
        <v>2047</v>
      </c>
    </row>
    <row r="248" spans="2:31" ht="12.75" customHeight="1" x14ac:dyDescent="0.15">
      <c r="B248" s="3" t="s">
        <v>2</v>
      </c>
      <c r="C248" s="2" t="s">
        <v>22</v>
      </c>
      <c r="D248" s="2" t="str">
        <f>"1937"</f>
        <v>1937</v>
      </c>
      <c r="E248" s="2" t="str">
        <f>"1942"</f>
        <v>1942</v>
      </c>
      <c r="F248" s="2" t="str">
        <f>"1947"</f>
        <v>1947</v>
      </c>
      <c r="G248" s="2" t="str">
        <f>"1953"</f>
        <v>1953</v>
      </c>
      <c r="H248" s="2" t="str">
        <f>"1958"</f>
        <v>1958</v>
      </c>
      <c r="I248" s="2" t="str">
        <f>"2004"</f>
        <v>2004</v>
      </c>
      <c r="J248" s="2" t="str">
        <f>"2009"</f>
        <v>2009</v>
      </c>
      <c r="K248" s="2" t="str">
        <f>"2016"</f>
        <v>2016</v>
      </c>
      <c r="L248" s="2" t="str">
        <f>"2024"</f>
        <v>2024</v>
      </c>
      <c r="M248" s="2" t="str">
        <f>"2032"</f>
        <v>2032</v>
      </c>
      <c r="N248" s="2" t="str">
        <f>"2040"</f>
        <v>2040</v>
      </c>
      <c r="O248" s="2" t="str">
        <f>"2048"</f>
        <v>2048</v>
      </c>
      <c r="R248" s="4" t="s">
        <v>13</v>
      </c>
      <c r="S248" s="2" t="s">
        <v>22</v>
      </c>
      <c r="T248" s="2" t="str">
        <f>"1924"</f>
        <v>1924</v>
      </c>
      <c r="U248" s="2" t="str">
        <f>"1930"</f>
        <v>1930</v>
      </c>
      <c r="V248" s="2" t="str">
        <f>"1936"</f>
        <v>1936</v>
      </c>
      <c r="W248" s="2" t="str">
        <f>"1944"</f>
        <v>1944</v>
      </c>
      <c r="X248" s="2" t="str">
        <f>"1952"</f>
        <v>1952</v>
      </c>
      <c r="Y248" s="2" t="str">
        <f>"2000"</f>
        <v>2000</v>
      </c>
      <c r="Z248" s="2" t="str">
        <f>"2008"</f>
        <v>2008</v>
      </c>
      <c r="AA248" s="2" t="str">
        <f>"2016"</f>
        <v>2016</v>
      </c>
      <c r="AB248" s="2" t="str">
        <f>"2024"</f>
        <v>2024</v>
      </c>
      <c r="AC248" s="2" t="str">
        <f>"2032"</f>
        <v>2032</v>
      </c>
      <c r="AD248" s="2" t="str">
        <f>"2040"</f>
        <v>2040</v>
      </c>
      <c r="AE248" s="2" t="str">
        <f>"2048"</f>
        <v>2048</v>
      </c>
    </row>
    <row r="249" spans="2:31" ht="12.75" customHeight="1" x14ac:dyDescent="0.15">
      <c r="B249" s="3" t="s">
        <v>1</v>
      </c>
      <c r="C249" s="2" t="s">
        <v>22</v>
      </c>
      <c r="D249" s="2" t="str">
        <f>"1939"</f>
        <v>1939</v>
      </c>
      <c r="E249" s="2" t="str">
        <f>"1944"</f>
        <v>1944</v>
      </c>
      <c r="F249" s="2" t="str">
        <f>"1949"</f>
        <v>1949</v>
      </c>
      <c r="G249" s="2" t="str">
        <f>"1955"</f>
        <v>1955</v>
      </c>
      <c r="H249" s="2" t="str">
        <f>"2000"</f>
        <v>2000</v>
      </c>
      <c r="I249" s="2" t="str">
        <f>"2006"</f>
        <v>2006</v>
      </c>
      <c r="J249" s="2" t="str">
        <f>"2011"</f>
        <v>2011</v>
      </c>
      <c r="K249" s="2" t="str">
        <f>"2018"</f>
        <v>2018</v>
      </c>
      <c r="L249" s="2" t="str">
        <f>"2026"</f>
        <v>2026</v>
      </c>
      <c r="M249" s="2" t="str">
        <f>"2034"</f>
        <v>2034</v>
      </c>
      <c r="N249" s="2" t="str">
        <f>"2042"</f>
        <v>2042</v>
      </c>
      <c r="O249" s="2" t="str">
        <f>"2050"</f>
        <v>2050</v>
      </c>
      <c r="R249" s="4" t="s">
        <v>14</v>
      </c>
      <c r="S249" s="2" t="s">
        <v>22</v>
      </c>
      <c r="T249" s="2" t="str">
        <f>"1926"</f>
        <v>1926</v>
      </c>
      <c r="U249" s="2" t="str">
        <f>"1932"</f>
        <v>1932</v>
      </c>
      <c r="V249" s="2" t="str">
        <f>"1938"</f>
        <v>1938</v>
      </c>
      <c r="W249" s="2" t="str">
        <f>"1946"</f>
        <v>1946</v>
      </c>
      <c r="X249" s="2" t="str">
        <f>"1954"</f>
        <v>1954</v>
      </c>
      <c r="Y249" s="2" t="str">
        <f>"2002"</f>
        <v>2002</v>
      </c>
      <c r="Z249" s="2" t="str">
        <f>"2010"</f>
        <v>2010</v>
      </c>
      <c r="AA249" s="2" t="str">
        <f>"2018"</f>
        <v>2018</v>
      </c>
      <c r="AB249" s="2" t="str">
        <f>"2026"</f>
        <v>2026</v>
      </c>
      <c r="AC249" s="2" t="str">
        <f>"2034"</f>
        <v>2034</v>
      </c>
      <c r="AD249" s="2" t="str">
        <f>"2042"</f>
        <v>2042</v>
      </c>
      <c r="AE249" s="2" t="str">
        <f>"2050"</f>
        <v>2050</v>
      </c>
    </row>
    <row r="250" spans="2:31" ht="12.75" customHeight="1" x14ac:dyDescent="0.15">
      <c r="B250" s="3" t="s">
        <v>0</v>
      </c>
      <c r="C250" s="2" t="s">
        <v>18</v>
      </c>
      <c r="D250" s="2" t="str">
        <f>"1942"</f>
        <v>1942</v>
      </c>
      <c r="E250" s="2" t="str">
        <f>"1947"</f>
        <v>1947</v>
      </c>
      <c r="F250" s="2" t="str">
        <f>"1952"</f>
        <v>1952</v>
      </c>
      <c r="G250" s="2" t="str">
        <f>"1958"</f>
        <v>1958</v>
      </c>
      <c r="H250" s="2" t="str">
        <f>"2003"</f>
        <v>2003</v>
      </c>
      <c r="I250" s="2" t="str">
        <f>"2009"</f>
        <v>2009</v>
      </c>
      <c r="J250" s="2" t="str">
        <f>"2014"</f>
        <v>2014</v>
      </c>
      <c r="K250" s="2" t="str">
        <f>"2021"</f>
        <v>2021</v>
      </c>
      <c r="L250" s="2" t="str">
        <f>"2029"</f>
        <v>2029</v>
      </c>
      <c r="M250" s="2" t="str">
        <f>"2037"</f>
        <v>2037</v>
      </c>
      <c r="N250" s="2" t="str">
        <f>"2045"</f>
        <v>2045</v>
      </c>
      <c r="O250" s="2" t="str">
        <f>"2053"</f>
        <v>2053</v>
      </c>
      <c r="R250" s="4" t="s">
        <v>15</v>
      </c>
      <c r="S250" s="2" t="s">
        <v>18</v>
      </c>
      <c r="T250" s="2" t="str">
        <f>"1928"</f>
        <v>1928</v>
      </c>
      <c r="U250" s="2" t="str">
        <f>"1934"</f>
        <v>1934</v>
      </c>
      <c r="V250" s="2" t="str">
        <f>"1940"</f>
        <v>1940</v>
      </c>
      <c r="W250" s="2" t="str">
        <f>"1948"</f>
        <v>1948</v>
      </c>
      <c r="X250" s="2" t="str">
        <f>"1956"</f>
        <v>1956</v>
      </c>
      <c r="Y250" s="2" t="str">
        <f>"2004"</f>
        <v>2004</v>
      </c>
      <c r="Z250" s="2" t="str">
        <f>"2012"</f>
        <v>2012</v>
      </c>
      <c r="AA250" s="2" t="str">
        <f>"2020"</f>
        <v>2020</v>
      </c>
      <c r="AB250" s="2" t="str">
        <f>"2028"</f>
        <v>2028</v>
      </c>
      <c r="AC250" s="2" t="str">
        <f>"2036"</f>
        <v>2036</v>
      </c>
      <c r="AD250" s="2" t="str">
        <f>"2044"</f>
        <v>2044</v>
      </c>
      <c r="AE250" s="2" t="str">
        <f>"2052"</f>
        <v>2052</v>
      </c>
    </row>
    <row r="251" spans="2:31" ht="12.75" customHeight="1" x14ac:dyDescent="0.15">
      <c r="B251" s="10" t="s">
        <v>20</v>
      </c>
      <c r="C251" s="10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R251" s="10" t="s">
        <v>20</v>
      </c>
      <c r="S251" s="10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4" spans="2:31" ht="12.75" customHeight="1" x14ac:dyDescent="0.15">
      <c r="B254" s="9" t="s">
        <v>21</v>
      </c>
      <c r="C254" s="9"/>
      <c r="D254" s="9"/>
      <c r="E254" s="9"/>
      <c r="F254" s="9"/>
      <c r="G254" s="9"/>
      <c r="H254" s="9"/>
      <c r="M254" s="8" t="s">
        <v>23</v>
      </c>
      <c r="N254" s="8"/>
      <c r="O254" s="8"/>
      <c r="R254" s="9" t="s">
        <v>28</v>
      </c>
      <c r="S254" s="9"/>
      <c r="T254" s="9"/>
      <c r="U254" s="9"/>
      <c r="V254" s="9"/>
      <c r="W254" s="9"/>
      <c r="X254" s="9"/>
      <c r="AC254" s="8" t="s">
        <v>23</v>
      </c>
      <c r="AD254" s="8"/>
      <c r="AE254" s="8"/>
    </row>
    <row r="256" spans="2:31" ht="12.75" customHeight="1" x14ac:dyDescent="0.15">
      <c r="B256" s="10" t="s">
        <v>16</v>
      </c>
      <c r="C256" s="10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R256" s="10" t="s">
        <v>16</v>
      </c>
      <c r="S256" s="10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2:31" ht="12.75" customHeight="1" x14ac:dyDescent="0.15">
      <c r="B257" s="10" t="s">
        <v>19</v>
      </c>
      <c r="C257" s="10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R257" s="10" t="s">
        <v>19</v>
      </c>
      <c r="S257" s="10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2:31" ht="12.75" customHeight="1" x14ac:dyDescent="0.15">
      <c r="B258" s="3" t="s">
        <v>15</v>
      </c>
      <c r="C258" s="2" t="s">
        <v>17</v>
      </c>
      <c r="D258" s="2" t="str">
        <f>"2034"</f>
        <v>2034</v>
      </c>
      <c r="E258" s="2" t="str">
        <f>"2042"</f>
        <v>2042</v>
      </c>
      <c r="F258" s="2" t="str">
        <f>"2050"</f>
        <v>2050</v>
      </c>
      <c r="G258" s="2" t="str">
        <f>"2058"</f>
        <v>2058</v>
      </c>
      <c r="H258" s="2" t="str">
        <f>"2106"</f>
        <v>2106</v>
      </c>
      <c r="I258" s="2" t="str">
        <f>"2114"</f>
        <v>2114</v>
      </c>
      <c r="J258" s="2" t="str">
        <f>"2122"</f>
        <v>2122</v>
      </c>
      <c r="K258" s="2" t="str">
        <f>"2130"</f>
        <v>2130</v>
      </c>
      <c r="L258" s="2" t="str">
        <f>"2138"</f>
        <v>2138</v>
      </c>
      <c r="M258" s="2" t="str">
        <f>"2146"</f>
        <v>2146</v>
      </c>
      <c r="N258" s="2" t="str">
        <f>"2154"</f>
        <v>2154</v>
      </c>
      <c r="O258" s="2" t="str">
        <f>"2202"</f>
        <v>2202</v>
      </c>
      <c r="R258" s="3" t="s">
        <v>0</v>
      </c>
      <c r="S258" s="2" t="s">
        <v>17</v>
      </c>
      <c r="T258" s="2" t="str">
        <f>"2034"</f>
        <v>2034</v>
      </c>
      <c r="U258" s="2" t="str">
        <f>"2042"</f>
        <v>2042</v>
      </c>
      <c r="V258" s="2" t="str">
        <f>"2050"</f>
        <v>2050</v>
      </c>
      <c r="W258" s="2" t="str">
        <f>"2058"</f>
        <v>2058</v>
      </c>
      <c r="X258" s="2" t="str">
        <f>"2106"</f>
        <v>2106</v>
      </c>
      <c r="Y258" s="2" t="str">
        <f>"2114"</f>
        <v>2114</v>
      </c>
      <c r="Z258" s="2" t="str">
        <f>"2122"</f>
        <v>2122</v>
      </c>
      <c r="AA258" s="2" t="str">
        <f>"2130"</f>
        <v>2130</v>
      </c>
      <c r="AB258" s="2" t="str">
        <f>"2138"</f>
        <v>2138</v>
      </c>
      <c r="AC258" s="2" t="str">
        <f>"2146"</f>
        <v>2146</v>
      </c>
      <c r="AD258" s="2" t="str">
        <f>"2154"</f>
        <v>2154</v>
      </c>
      <c r="AE258" s="2" t="str">
        <f>"2202"</f>
        <v>2202</v>
      </c>
    </row>
    <row r="259" spans="2:31" ht="12.75" customHeight="1" x14ac:dyDescent="0.15">
      <c r="B259" s="3" t="s">
        <v>14</v>
      </c>
      <c r="C259" s="2" t="s">
        <v>22</v>
      </c>
      <c r="D259" s="2" t="str">
        <f>"2036"</f>
        <v>2036</v>
      </c>
      <c r="E259" s="2" t="str">
        <f>"2044"</f>
        <v>2044</v>
      </c>
      <c r="F259" s="2" t="str">
        <f>"2052"</f>
        <v>2052</v>
      </c>
      <c r="G259" s="2" t="str">
        <f>"2100"</f>
        <v>2100</v>
      </c>
      <c r="H259" s="2" t="str">
        <f>"2108"</f>
        <v>2108</v>
      </c>
      <c r="I259" s="2" t="str">
        <f>"2116"</f>
        <v>2116</v>
      </c>
      <c r="J259" s="2" t="str">
        <f>"2124"</f>
        <v>2124</v>
      </c>
      <c r="K259" s="2" t="str">
        <f>"2132"</f>
        <v>2132</v>
      </c>
      <c r="L259" s="2" t="str">
        <f>"2140"</f>
        <v>2140</v>
      </c>
      <c r="M259" s="2" t="str">
        <f>"2148"</f>
        <v>2148</v>
      </c>
      <c r="N259" s="2" t="str">
        <f>"2156"</f>
        <v>2156</v>
      </c>
      <c r="O259" s="2" t="str">
        <f>"2204"</f>
        <v>2204</v>
      </c>
      <c r="R259" s="4" t="s">
        <v>1</v>
      </c>
      <c r="S259" s="2" t="s">
        <v>22</v>
      </c>
      <c r="T259" s="2" t="str">
        <f>"2036"</f>
        <v>2036</v>
      </c>
      <c r="U259" s="2" t="str">
        <f>"2044"</f>
        <v>2044</v>
      </c>
      <c r="V259" s="2" t="str">
        <f>"2052"</f>
        <v>2052</v>
      </c>
      <c r="W259" s="2" t="str">
        <f>"2100"</f>
        <v>2100</v>
      </c>
      <c r="X259" s="2" t="str">
        <f>"2108"</f>
        <v>2108</v>
      </c>
      <c r="Y259" s="2" t="str">
        <f>"2116"</f>
        <v>2116</v>
      </c>
      <c r="Z259" s="2" t="str">
        <f>"2124"</f>
        <v>2124</v>
      </c>
      <c r="AA259" s="2" t="str">
        <f>"2132"</f>
        <v>2132</v>
      </c>
      <c r="AB259" s="2" t="str">
        <f>"2140"</f>
        <v>2140</v>
      </c>
      <c r="AC259" s="2" t="str">
        <f>"2148"</f>
        <v>2148</v>
      </c>
      <c r="AD259" s="2" t="str">
        <f>"2156"</f>
        <v>2156</v>
      </c>
      <c r="AE259" s="2" t="str">
        <f>"2204"</f>
        <v>2204</v>
      </c>
    </row>
    <row r="260" spans="2:31" ht="12.75" customHeight="1" x14ac:dyDescent="0.15">
      <c r="B260" s="3" t="s">
        <v>13</v>
      </c>
      <c r="C260" s="2" t="s">
        <v>22</v>
      </c>
      <c r="D260" s="2" t="str">
        <f>"2038"</f>
        <v>2038</v>
      </c>
      <c r="E260" s="2" t="str">
        <f>"2046"</f>
        <v>2046</v>
      </c>
      <c r="F260" s="2" t="str">
        <f>"2054"</f>
        <v>2054</v>
      </c>
      <c r="G260" s="2" t="str">
        <f>"2102"</f>
        <v>2102</v>
      </c>
      <c r="H260" s="2" t="str">
        <f>"2110"</f>
        <v>2110</v>
      </c>
      <c r="I260" s="2" t="str">
        <f>"2118"</f>
        <v>2118</v>
      </c>
      <c r="J260" s="2" t="str">
        <f>"2126"</f>
        <v>2126</v>
      </c>
      <c r="K260" s="2" t="str">
        <f>"2134"</f>
        <v>2134</v>
      </c>
      <c r="L260" s="2" t="str">
        <f>"2142"</f>
        <v>2142</v>
      </c>
      <c r="M260" s="2" t="str">
        <f>"2150"</f>
        <v>2150</v>
      </c>
      <c r="N260" s="2" t="str">
        <f>"2158"</f>
        <v>2158</v>
      </c>
      <c r="O260" s="2" t="str">
        <f>"2206"</f>
        <v>2206</v>
      </c>
      <c r="R260" s="4" t="s">
        <v>2</v>
      </c>
      <c r="S260" s="2" t="s">
        <v>22</v>
      </c>
      <c r="T260" s="2" t="str">
        <f>"2038"</f>
        <v>2038</v>
      </c>
      <c r="U260" s="2" t="str">
        <f>"2046"</f>
        <v>2046</v>
      </c>
      <c r="V260" s="2" t="str">
        <f>"2054"</f>
        <v>2054</v>
      </c>
      <c r="W260" s="2" t="str">
        <f>"2102"</f>
        <v>2102</v>
      </c>
      <c r="X260" s="2" t="str">
        <f>"2110"</f>
        <v>2110</v>
      </c>
      <c r="Y260" s="2" t="str">
        <f>"2118"</f>
        <v>2118</v>
      </c>
      <c r="Z260" s="2" t="str">
        <f>"2126"</f>
        <v>2126</v>
      </c>
      <c r="AA260" s="2" t="str">
        <f>"2134"</f>
        <v>2134</v>
      </c>
      <c r="AB260" s="2" t="str">
        <f>"2142"</f>
        <v>2142</v>
      </c>
      <c r="AC260" s="2" t="str">
        <f>"2150"</f>
        <v>2150</v>
      </c>
      <c r="AD260" s="2" t="str">
        <f>"2158"</f>
        <v>2158</v>
      </c>
      <c r="AE260" s="2" t="str">
        <f>"2206"</f>
        <v>2206</v>
      </c>
    </row>
    <row r="261" spans="2:31" ht="12.75" customHeight="1" x14ac:dyDescent="0.15">
      <c r="B261" s="3" t="s">
        <v>12</v>
      </c>
      <c r="C261" s="2" t="s">
        <v>22</v>
      </c>
      <c r="D261" s="2" t="str">
        <f>"2039"</f>
        <v>2039</v>
      </c>
      <c r="E261" s="2" t="str">
        <f>"2047"</f>
        <v>2047</v>
      </c>
      <c r="F261" s="2" t="str">
        <f>"2055"</f>
        <v>2055</v>
      </c>
      <c r="G261" s="2" t="str">
        <f>"2103"</f>
        <v>2103</v>
      </c>
      <c r="H261" s="2" t="str">
        <f>"2111"</f>
        <v>2111</v>
      </c>
      <c r="I261" s="2" t="str">
        <f>"2119"</f>
        <v>2119</v>
      </c>
      <c r="J261" s="2" t="str">
        <f>"2127"</f>
        <v>2127</v>
      </c>
      <c r="K261" s="2" t="str">
        <f>"2135"</f>
        <v>2135</v>
      </c>
      <c r="L261" s="2" t="str">
        <f>"2143"</f>
        <v>2143</v>
      </c>
      <c r="M261" s="2" t="str">
        <f>"2151"</f>
        <v>2151</v>
      </c>
      <c r="N261" s="2" t="str">
        <f>"2159"</f>
        <v>2159</v>
      </c>
      <c r="O261" s="2" t="str">
        <f>"2207"</f>
        <v>2207</v>
      </c>
      <c r="R261" s="4" t="s">
        <v>3</v>
      </c>
      <c r="S261" s="2" t="s">
        <v>22</v>
      </c>
      <c r="T261" s="2" t="str">
        <f>"2041"</f>
        <v>2041</v>
      </c>
      <c r="U261" s="2" t="str">
        <f>"2049"</f>
        <v>2049</v>
      </c>
      <c r="V261" s="2" t="str">
        <f>"2057"</f>
        <v>2057</v>
      </c>
      <c r="W261" s="2" t="str">
        <f>"2105"</f>
        <v>2105</v>
      </c>
      <c r="X261" s="2" t="str">
        <f>"2113"</f>
        <v>2113</v>
      </c>
      <c r="Y261" s="2" t="str">
        <f>"2121"</f>
        <v>2121</v>
      </c>
      <c r="Z261" s="2" t="str">
        <f>"2129"</f>
        <v>2129</v>
      </c>
      <c r="AA261" s="2" t="str">
        <f>"2137"</f>
        <v>2137</v>
      </c>
      <c r="AB261" s="2" t="str">
        <f>"2145"</f>
        <v>2145</v>
      </c>
      <c r="AC261" s="2" t="str">
        <f>"2153"</f>
        <v>2153</v>
      </c>
      <c r="AD261" s="2" t="str">
        <f>"2201"</f>
        <v>2201</v>
      </c>
      <c r="AE261" s="2" t="str">
        <f>"2209"</f>
        <v>2209</v>
      </c>
    </row>
    <row r="262" spans="2:31" ht="12.75" customHeight="1" x14ac:dyDescent="0.15">
      <c r="B262" s="3" t="s">
        <v>11</v>
      </c>
      <c r="C262" s="2" t="s">
        <v>22</v>
      </c>
      <c r="D262" s="2" t="str">
        <f>"2041"</f>
        <v>2041</v>
      </c>
      <c r="E262" s="2" t="str">
        <f>"2049"</f>
        <v>2049</v>
      </c>
      <c r="F262" s="2" t="str">
        <f>"2057"</f>
        <v>2057</v>
      </c>
      <c r="G262" s="2" t="str">
        <f>"2105"</f>
        <v>2105</v>
      </c>
      <c r="H262" s="2" t="str">
        <f>"2113"</f>
        <v>2113</v>
      </c>
      <c r="I262" s="2" t="str">
        <f>"2121"</f>
        <v>2121</v>
      </c>
      <c r="J262" s="2" t="str">
        <f>"2129"</f>
        <v>2129</v>
      </c>
      <c r="K262" s="2" t="str">
        <f>"2137"</f>
        <v>2137</v>
      </c>
      <c r="L262" s="2" t="str">
        <f>"2145"</f>
        <v>2145</v>
      </c>
      <c r="M262" s="2" t="str">
        <f>"2153"</f>
        <v>2153</v>
      </c>
      <c r="N262" s="2" t="str">
        <f>"2201"</f>
        <v>2201</v>
      </c>
      <c r="O262" s="2" t="str">
        <f>"2209"</f>
        <v>2209</v>
      </c>
      <c r="R262" s="4" t="s">
        <v>4</v>
      </c>
      <c r="S262" s="2" t="s">
        <v>22</v>
      </c>
      <c r="T262" s="2" t="str">
        <f>"2042"</f>
        <v>2042</v>
      </c>
      <c r="U262" s="2" t="str">
        <f>"2050"</f>
        <v>2050</v>
      </c>
      <c r="V262" s="2" t="str">
        <f>"2058"</f>
        <v>2058</v>
      </c>
      <c r="W262" s="2" t="str">
        <f>"2106"</f>
        <v>2106</v>
      </c>
      <c r="X262" s="2" t="str">
        <f>"2114"</f>
        <v>2114</v>
      </c>
      <c r="Y262" s="2" t="str">
        <f>"2122"</f>
        <v>2122</v>
      </c>
      <c r="Z262" s="2" t="str">
        <f>"2130"</f>
        <v>2130</v>
      </c>
      <c r="AA262" s="2" t="str">
        <f>"2138"</f>
        <v>2138</v>
      </c>
      <c r="AB262" s="2" t="str">
        <f>"2146"</f>
        <v>2146</v>
      </c>
      <c r="AC262" s="2" t="str">
        <f>"2154"</f>
        <v>2154</v>
      </c>
      <c r="AD262" s="2" t="str">
        <f>"2202"</f>
        <v>2202</v>
      </c>
      <c r="AE262" s="2" t="str">
        <f>"2210"</f>
        <v>2210</v>
      </c>
    </row>
    <row r="263" spans="2:31" ht="12.75" customHeight="1" x14ac:dyDescent="0.15">
      <c r="B263" s="3" t="s">
        <v>10</v>
      </c>
      <c r="C263" s="2" t="s">
        <v>22</v>
      </c>
      <c r="D263" s="2" t="str">
        <f>"2043"</f>
        <v>2043</v>
      </c>
      <c r="E263" s="2" t="str">
        <f>"2051"</f>
        <v>2051</v>
      </c>
      <c r="F263" s="2" t="str">
        <f>"2059"</f>
        <v>2059</v>
      </c>
      <c r="G263" s="2" t="str">
        <f>"2107"</f>
        <v>2107</v>
      </c>
      <c r="H263" s="2" t="str">
        <f>"2115"</f>
        <v>2115</v>
      </c>
      <c r="I263" s="2" t="str">
        <f>"2123"</f>
        <v>2123</v>
      </c>
      <c r="J263" s="2" t="str">
        <f>"2131"</f>
        <v>2131</v>
      </c>
      <c r="K263" s="2" t="str">
        <f>"2139"</f>
        <v>2139</v>
      </c>
      <c r="L263" s="2" t="str">
        <f>"2147"</f>
        <v>2147</v>
      </c>
      <c r="M263" s="2" t="str">
        <f>"2155"</f>
        <v>2155</v>
      </c>
      <c r="N263" s="2" t="str">
        <f>"2203"</f>
        <v>2203</v>
      </c>
      <c r="O263" s="2" t="str">
        <f>"2211"</f>
        <v>2211</v>
      </c>
      <c r="R263" s="4" t="s">
        <v>5</v>
      </c>
      <c r="S263" s="2" t="s">
        <v>22</v>
      </c>
      <c r="T263" s="2" t="str">
        <f>"2044"</f>
        <v>2044</v>
      </c>
      <c r="U263" s="2" t="str">
        <f>"2052"</f>
        <v>2052</v>
      </c>
      <c r="V263" s="2" t="str">
        <f>"2100"</f>
        <v>2100</v>
      </c>
      <c r="W263" s="2" t="str">
        <f>"2108"</f>
        <v>2108</v>
      </c>
      <c r="X263" s="2" t="str">
        <f>"2116"</f>
        <v>2116</v>
      </c>
      <c r="Y263" s="2" t="str">
        <f>"2124"</f>
        <v>2124</v>
      </c>
      <c r="Z263" s="2" t="str">
        <f>"2132"</f>
        <v>2132</v>
      </c>
      <c r="AA263" s="2" t="str">
        <f>"2140"</f>
        <v>2140</v>
      </c>
      <c r="AB263" s="2" t="str">
        <f>"2148"</f>
        <v>2148</v>
      </c>
      <c r="AC263" s="2" t="str">
        <f>"2156"</f>
        <v>2156</v>
      </c>
      <c r="AD263" s="2" t="str">
        <f>"2204"</f>
        <v>2204</v>
      </c>
      <c r="AE263" s="2" t="str">
        <f>"2212"</f>
        <v>2212</v>
      </c>
    </row>
    <row r="264" spans="2:31" ht="12.75" customHeight="1" x14ac:dyDescent="0.15">
      <c r="B264" s="3" t="s">
        <v>9</v>
      </c>
      <c r="C264" s="2" t="s">
        <v>22</v>
      </c>
      <c r="D264" s="2" t="str">
        <f>"2045"</f>
        <v>2045</v>
      </c>
      <c r="E264" s="2" t="str">
        <f>"2053"</f>
        <v>2053</v>
      </c>
      <c r="F264" s="2" t="str">
        <f>"2101"</f>
        <v>2101</v>
      </c>
      <c r="G264" s="2" t="str">
        <f>"2109"</f>
        <v>2109</v>
      </c>
      <c r="H264" s="2" t="str">
        <f>"2117"</f>
        <v>2117</v>
      </c>
      <c r="I264" s="2" t="str">
        <f>"2125"</f>
        <v>2125</v>
      </c>
      <c r="J264" s="2" t="str">
        <f>"2133"</f>
        <v>2133</v>
      </c>
      <c r="K264" s="2" t="str">
        <f>"2141"</f>
        <v>2141</v>
      </c>
      <c r="L264" s="2" t="str">
        <f>"2149"</f>
        <v>2149</v>
      </c>
      <c r="M264" s="2" t="str">
        <f>"2157"</f>
        <v>2157</v>
      </c>
      <c r="N264" s="2" t="str">
        <f>"2205"</f>
        <v>2205</v>
      </c>
      <c r="O264" s="2" t="str">
        <f>"2213"</f>
        <v>2213</v>
      </c>
      <c r="R264" s="4" t="s">
        <v>6</v>
      </c>
      <c r="S264" s="2" t="s">
        <v>22</v>
      </c>
      <c r="T264" s="2" t="str">
        <f>"2045"</f>
        <v>2045</v>
      </c>
      <c r="U264" s="2" t="str">
        <f>"2053"</f>
        <v>2053</v>
      </c>
      <c r="V264" s="2" t="str">
        <f>"2101"</f>
        <v>2101</v>
      </c>
      <c r="W264" s="2" t="str">
        <f>"2109"</f>
        <v>2109</v>
      </c>
      <c r="X264" s="2" t="str">
        <f>"2117"</f>
        <v>2117</v>
      </c>
      <c r="Y264" s="2" t="str">
        <f>"2125"</f>
        <v>2125</v>
      </c>
      <c r="Z264" s="2" t="str">
        <f>"2133"</f>
        <v>2133</v>
      </c>
      <c r="AA264" s="2" t="str">
        <f>"2141"</f>
        <v>2141</v>
      </c>
      <c r="AB264" s="2" t="str">
        <f>"2149"</f>
        <v>2149</v>
      </c>
      <c r="AC264" s="2" t="str">
        <f>"2157"</f>
        <v>2157</v>
      </c>
      <c r="AD264" s="2" t="str">
        <f>"2205"</f>
        <v>2205</v>
      </c>
      <c r="AE264" s="2" t="str">
        <f>"2213"</f>
        <v>2213</v>
      </c>
    </row>
    <row r="265" spans="2:31" ht="12.75" customHeight="1" x14ac:dyDescent="0.15">
      <c r="B265" s="3" t="s">
        <v>8</v>
      </c>
      <c r="C265" s="2" t="s">
        <v>22</v>
      </c>
      <c r="D265" s="2" t="str">
        <f>"2046"</f>
        <v>2046</v>
      </c>
      <c r="E265" s="2" t="str">
        <f>"2054"</f>
        <v>2054</v>
      </c>
      <c r="F265" s="2" t="str">
        <f>"2102"</f>
        <v>2102</v>
      </c>
      <c r="G265" s="2" t="str">
        <f>"2110"</f>
        <v>2110</v>
      </c>
      <c r="H265" s="2" t="str">
        <f>"2118"</f>
        <v>2118</v>
      </c>
      <c r="I265" s="2" t="str">
        <f>"2126"</f>
        <v>2126</v>
      </c>
      <c r="J265" s="2" t="str">
        <f>"2134"</f>
        <v>2134</v>
      </c>
      <c r="K265" s="2" t="str">
        <f>"2142"</f>
        <v>2142</v>
      </c>
      <c r="L265" s="2" t="str">
        <f>"2150"</f>
        <v>2150</v>
      </c>
      <c r="M265" s="2" t="str">
        <f>"2158"</f>
        <v>2158</v>
      </c>
      <c r="N265" s="2" t="str">
        <f>"2206"</f>
        <v>2206</v>
      </c>
      <c r="O265" s="2" t="str">
        <f>"2214"</f>
        <v>2214</v>
      </c>
      <c r="R265" s="4" t="s">
        <v>7</v>
      </c>
      <c r="S265" s="2" t="s">
        <v>22</v>
      </c>
      <c r="T265" s="2" t="str">
        <f>"2047"</f>
        <v>2047</v>
      </c>
      <c r="U265" s="2" t="str">
        <f>"2055"</f>
        <v>2055</v>
      </c>
      <c r="V265" s="2" t="str">
        <f>"2103"</f>
        <v>2103</v>
      </c>
      <c r="W265" s="2" t="str">
        <f>"2111"</f>
        <v>2111</v>
      </c>
      <c r="X265" s="2" t="str">
        <f>"2119"</f>
        <v>2119</v>
      </c>
      <c r="Y265" s="2" t="str">
        <f>"2127"</f>
        <v>2127</v>
      </c>
      <c r="Z265" s="2" t="str">
        <f>"2135"</f>
        <v>2135</v>
      </c>
      <c r="AA265" s="2" t="str">
        <f>"2143"</f>
        <v>2143</v>
      </c>
      <c r="AB265" s="2" t="str">
        <f>"2151"</f>
        <v>2151</v>
      </c>
      <c r="AC265" s="2" t="str">
        <f>"2159"</f>
        <v>2159</v>
      </c>
      <c r="AD265" s="2" t="str">
        <f>"2207"</f>
        <v>2207</v>
      </c>
      <c r="AE265" s="2" t="str">
        <f>"2215"</f>
        <v>2215</v>
      </c>
    </row>
    <row r="266" spans="2:31" ht="12.75" customHeight="1" x14ac:dyDescent="0.15">
      <c r="B266" s="3" t="s">
        <v>7</v>
      </c>
      <c r="C266" s="2" t="s">
        <v>22</v>
      </c>
      <c r="D266" s="2" t="str">
        <f>"2048"</f>
        <v>2048</v>
      </c>
      <c r="E266" s="2" t="str">
        <f>"2056"</f>
        <v>2056</v>
      </c>
      <c r="F266" s="2" t="str">
        <f>"2104"</f>
        <v>2104</v>
      </c>
      <c r="G266" s="2" t="str">
        <f>"2112"</f>
        <v>2112</v>
      </c>
      <c r="H266" s="2" t="str">
        <f>"2120"</f>
        <v>2120</v>
      </c>
      <c r="I266" s="2" t="str">
        <f>"2128"</f>
        <v>2128</v>
      </c>
      <c r="J266" s="2" t="str">
        <f>"2136"</f>
        <v>2136</v>
      </c>
      <c r="K266" s="2" t="str">
        <f>"2144"</f>
        <v>2144</v>
      </c>
      <c r="L266" s="2" t="str">
        <f>"2152"</f>
        <v>2152</v>
      </c>
      <c r="M266" s="2" t="str">
        <f>"2200"</f>
        <v>2200</v>
      </c>
      <c r="N266" s="2" t="str">
        <f>"2208"</f>
        <v>2208</v>
      </c>
      <c r="O266" s="2" t="str">
        <f>"2216"</f>
        <v>2216</v>
      </c>
      <c r="R266" s="4" t="s">
        <v>8</v>
      </c>
      <c r="S266" s="2" t="s">
        <v>22</v>
      </c>
      <c r="T266" s="2" t="str">
        <f>"2048"</f>
        <v>2048</v>
      </c>
      <c r="U266" s="2" t="str">
        <f>"2056"</f>
        <v>2056</v>
      </c>
      <c r="V266" s="2" t="str">
        <f>"2104"</f>
        <v>2104</v>
      </c>
      <c r="W266" s="2" t="str">
        <f>"2112"</f>
        <v>2112</v>
      </c>
      <c r="X266" s="2" t="str">
        <f>"2120"</f>
        <v>2120</v>
      </c>
      <c r="Y266" s="2" t="str">
        <f>"2128"</f>
        <v>2128</v>
      </c>
      <c r="Z266" s="2" t="str">
        <f>"2136"</f>
        <v>2136</v>
      </c>
      <c r="AA266" s="2" t="str">
        <f>"2144"</f>
        <v>2144</v>
      </c>
      <c r="AB266" s="2" t="str">
        <f>"2152"</f>
        <v>2152</v>
      </c>
      <c r="AC266" s="2" t="str">
        <f>"2200"</f>
        <v>2200</v>
      </c>
      <c r="AD266" s="2" t="str">
        <f>"2208"</f>
        <v>2208</v>
      </c>
      <c r="AE266" s="2" t="str">
        <f>"2216"</f>
        <v>2216</v>
      </c>
    </row>
    <row r="267" spans="2:31" ht="12.75" customHeight="1" x14ac:dyDescent="0.15">
      <c r="B267" s="3" t="s">
        <v>6</v>
      </c>
      <c r="C267" s="2" t="s">
        <v>22</v>
      </c>
      <c r="D267" s="2" t="str">
        <f>"2049"</f>
        <v>2049</v>
      </c>
      <c r="E267" s="2" t="str">
        <f>"2057"</f>
        <v>2057</v>
      </c>
      <c r="F267" s="2" t="str">
        <f>"2105"</f>
        <v>2105</v>
      </c>
      <c r="G267" s="2" t="str">
        <f>"2113"</f>
        <v>2113</v>
      </c>
      <c r="H267" s="2" t="str">
        <f>"2121"</f>
        <v>2121</v>
      </c>
      <c r="I267" s="2" t="str">
        <f>"2129"</f>
        <v>2129</v>
      </c>
      <c r="J267" s="2" t="str">
        <f>"2137"</f>
        <v>2137</v>
      </c>
      <c r="K267" s="2" t="str">
        <f>"2145"</f>
        <v>2145</v>
      </c>
      <c r="L267" s="2" t="str">
        <f>"2153"</f>
        <v>2153</v>
      </c>
      <c r="M267" s="2" t="str">
        <f>"2201"</f>
        <v>2201</v>
      </c>
      <c r="N267" s="2" t="str">
        <f>"2209"</f>
        <v>2209</v>
      </c>
      <c r="O267" s="2" t="str">
        <f>"2217"</f>
        <v>2217</v>
      </c>
      <c r="R267" s="4" t="s">
        <v>9</v>
      </c>
      <c r="S267" s="2" t="s">
        <v>22</v>
      </c>
      <c r="T267" s="2" t="str">
        <f>"2050"</f>
        <v>2050</v>
      </c>
      <c r="U267" s="2" t="str">
        <f>"2058"</f>
        <v>2058</v>
      </c>
      <c r="V267" s="2" t="str">
        <f>"2106"</f>
        <v>2106</v>
      </c>
      <c r="W267" s="2" t="str">
        <f>"2114"</f>
        <v>2114</v>
      </c>
      <c r="X267" s="2" t="str">
        <f>"2122"</f>
        <v>2122</v>
      </c>
      <c r="Y267" s="2" t="str">
        <f>"2130"</f>
        <v>2130</v>
      </c>
      <c r="Z267" s="2" t="str">
        <f>"2138"</f>
        <v>2138</v>
      </c>
      <c r="AA267" s="2" t="str">
        <f>"2146"</f>
        <v>2146</v>
      </c>
      <c r="AB267" s="2" t="str">
        <f>"2154"</f>
        <v>2154</v>
      </c>
      <c r="AC267" s="2" t="str">
        <f>"2202"</f>
        <v>2202</v>
      </c>
      <c r="AD267" s="2" t="str">
        <f>"2210"</f>
        <v>2210</v>
      </c>
      <c r="AE267" s="2" t="str">
        <f>"2218"</f>
        <v>2218</v>
      </c>
    </row>
    <row r="268" spans="2:31" ht="12.75" customHeight="1" x14ac:dyDescent="0.15">
      <c r="B268" s="3" t="s">
        <v>5</v>
      </c>
      <c r="C268" s="2" t="s">
        <v>22</v>
      </c>
      <c r="D268" s="2" t="str">
        <f>"2051"</f>
        <v>2051</v>
      </c>
      <c r="E268" s="2" t="str">
        <f>"2059"</f>
        <v>2059</v>
      </c>
      <c r="F268" s="2" t="str">
        <f>"2107"</f>
        <v>2107</v>
      </c>
      <c r="G268" s="2" t="str">
        <f>"2115"</f>
        <v>2115</v>
      </c>
      <c r="H268" s="2" t="str">
        <f>"2123"</f>
        <v>2123</v>
      </c>
      <c r="I268" s="2" t="str">
        <f>"2131"</f>
        <v>2131</v>
      </c>
      <c r="J268" s="2" t="str">
        <f>"2139"</f>
        <v>2139</v>
      </c>
      <c r="K268" s="2" t="str">
        <f>"2147"</f>
        <v>2147</v>
      </c>
      <c r="L268" s="2" t="str">
        <f>"2155"</f>
        <v>2155</v>
      </c>
      <c r="M268" s="2" t="str">
        <f>"2203"</f>
        <v>2203</v>
      </c>
      <c r="N268" s="2" t="str">
        <f>"2211"</f>
        <v>2211</v>
      </c>
      <c r="O268" s="2" t="str">
        <f>"2219"</f>
        <v>2219</v>
      </c>
      <c r="R268" s="4" t="s">
        <v>10</v>
      </c>
      <c r="S268" s="2" t="s">
        <v>22</v>
      </c>
      <c r="T268" s="2" t="str">
        <f>"2052"</f>
        <v>2052</v>
      </c>
      <c r="U268" s="2" t="str">
        <f>"2100"</f>
        <v>2100</v>
      </c>
      <c r="V268" s="2" t="str">
        <f>"2108"</f>
        <v>2108</v>
      </c>
      <c r="W268" s="2" t="str">
        <f>"2116"</f>
        <v>2116</v>
      </c>
      <c r="X268" s="2" t="str">
        <f>"2124"</f>
        <v>2124</v>
      </c>
      <c r="Y268" s="2" t="str">
        <f>"2132"</f>
        <v>2132</v>
      </c>
      <c r="Z268" s="2" t="str">
        <f>"2140"</f>
        <v>2140</v>
      </c>
      <c r="AA268" s="2" t="str">
        <f>"2148"</f>
        <v>2148</v>
      </c>
      <c r="AB268" s="2" t="str">
        <f>"2156"</f>
        <v>2156</v>
      </c>
      <c r="AC268" s="2" t="str">
        <f>"2204"</f>
        <v>2204</v>
      </c>
      <c r="AD268" s="2" t="str">
        <f>"2212"</f>
        <v>2212</v>
      </c>
      <c r="AE268" s="2" t="str">
        <f>"2220"</f>
        <v>2220</v>
      </c>
    </row>
    <row r="269" spans="2:31" ht="12.75" customHeight="1" x14ac:dyDescent="0.15">
      <c r="B269" s="3" t="s">
        <v>4</v>
      </c>
      <c r="C269" s="2" t="s">
        <v>22</v>
      </c>
      <c r="D269" s="2" t="str">
        <f>"2052"</f>
        <v>2052</v>
      </c>
      <c r="E269" s="2" t="str">
        <f>"2100"</f>
        <v>2100</v>
      </c>
      <c r="F269" s="2" t="str">
        <f>"2108"</f>
        <v>2108</v>
      </c>
      <c r="G269" s="2" t="str">
        <f>"2116"</f>
        <v>2116</v>
      </c>
      <c r="H269" s="2" t="str">
        <f>"2124"</f>
        <v>2124</v>
      </c>
      <c r="I269" s="2" t="str">
        <f>"2132"</f>
        <v>2132</v>
      </c>
      <c r="J269" s="2" t="str">
        <f>"2140"</f>
        <v>2140</v>
      </c>
      <c r="K269" s="2" t="str">
        <f>"2148"</f>
        <v>2148</v>
      </c>
      <c r="L269" s="2" t="str">
        <f>"2156"</f>
        <v>2156</v>
      </c>
      <c r="M269" s="2" t="str">
        <f>"2204"</f>
        <v>2204</v>
      </c>
      <c r="N269" s="2" t="str">
        <f>"2212"</f>
        <v>2212</v>
      </c>
      <c r="O269" s="2" t="str">
        <f>"2220"</f>
        <v>2220</v>
      </c>
      <c r="R269" s="4" t="s">
        <v>11</v>
      </c>
      <c r="S269" s="2" t="s">
        <v>22</v>
      </c>
      <c r="T269" s="2" t="str">
        <f>"2054"</f>
        <v>2054</v>
      </c>
      <c r="U269" s="2" t="str">
        <f>"2102"</f>
        <v>2102</v>
      </c>
      <c r="V269" s="2" t="str">
        <f>"2110"</f>
        <v>2110</v>
      </c>
      <c r="W269" s="2" t="str">
        <f>"2118"</f>
        <v>2118</v>
      </c>
      <c r="X269" s="2" t="str">
        <f>"2126"</f>
        <v>2126</v>
      </c>
      <c r="Y269" s="2" t="str">
        <f>"2134"</f>
        <v>2134</v>
      </c>
      <c r="Z269" s="2" t="str">
        <f>"2142"</f>
        <v>2142</v>
      </c>
      <c r="AA269" s="2" t="str">
        <f>"2150"</f>
        <v>2150</v>
      </c>
      <c r="AB269" s="2" t="str">
        <f>"2158"</f>
        <v>2158</v>
      </c>
      <c r="AC269" s="2" t="str">
        <f>"2206"</f>
        <v>2206</v>
      </c>
      <c r="AD269" s="2" t="str">
        <f>"2214"</f>
        <v>2214</v>
      </c>
      <c r="AE269" s="2" t="str">
        <f>"2222"</f>
        <v>2222</v>
      </c>
    </row>
    <row r="270" spans="2:31" ht="12.75" customHeight="1" x14ac:dyDescent="0.15">
      <c r="B270" s="3" t="s">
        <v>3</v>
      </c>
      <c r="C270" s="2" t="s">
        <v>22</v>
      </c>
      <c r="D270" s="2" t="str">
        <f>"2054"</f>
        <v>2054</v>
      </c>
      <c r="E270" s="2" t="str">
        <f>"2102"</f>
        <v>2102</v>
      </c>
      <c r="F270" s="2" t="str">
        <f>"2110"</f>
        <v>2110</v>
      </c>
      <c r="G270" s="2" t="str">
        <f>"2118"</f>
        <v>2118</v>
      </c>
      <c r="H270" s="2" t="str">
        <f>"2126"</f>
        <v>2126</v>
      </c>
      <c r="I270" s="2" t="str">
        <f>"2134"</f>
        <v>2134</v>
      </c>
      <c r="J270" s="2" t="str">
        <f>"2142"</f>
        <v>2142</v>
      </c>
      <c r="K270" s="2" t="str">
        <f>"2150"</f>
        <v>2150</v>
      </c>
      <c r="L270" s="2" t="str">
        <f>"2158"</f>
        <v>2158</v>
      </c>
      <c r="M270" s="2" t="str">
        <f>"2206"</f>
        <v>2206</v>
      </c>
      <c r="N270" s="2" t="str">
        <f>"2214"</f>
        <v>2214</v>
      </c>
      <c r="O270" s="2" t="str">
        <f>"2222"</f>
        <v>2222</v>
      </c>
      <c r="R270" s="4" t="s">
        <v>12</v>
      </c>
      <c r="S270" s="2" t="s">
        <v>22</v>
      </c>
      <c r="T270" s="2" t="str">
        <f>"2055"</f>
        <v>2055</v>
      </c>
      <c r="U270" s="2" t="str">
        <f>"2103"</f>
        <v>2103</v>
      </c>
      <c r="V270" s="2" t="str">
        <f>"2111"</f>
        <v>2111</v>
      </c>
      <c r="W270" s="2" t="str">
        <f>"2119"</f>
        <v>2119</v>
      </c>
      <c r="X270" s="2" t="str">
        <f>"2127"</f>
        <v>2127</v>
      </c>
      <c r="Y270" s="2" t="str">
        <f>"2135"</f>
        <v>2135</v>
      </c>
      <c r="Z270" s="2" t="str">
        <f>"2143"</f>
        <v>2143</v>
      </c>
      <c r="AA270" s="2" t="str">
        <f>"2151"</f>
        <v>2151</v>
      </c>
      <c r="AB270" s="2" t="str">
        <f>"2159"</f>
        <v>2159</v>
      </c>
      <c r="AC270" s="2" t="str">
        <f>"2207"</f>
        <v>2207</v>
      </c>
      <c r="AD270" s="2" t="str">
        <f>"2215"</f>
        <v>2215</v>
      </c>
      <c r="AE270" s="2" t="str">
        <f>"2223"</f>
        <v>2223</v>
      </c>
    </row>
    <row r="271" spans="2:31" ht="12.75" customHeight="1" x14ac:dyDescent="0.15">
      <c r="B271" s="3" t="s">
        <v>2</v>
      </c>
      <c r="C271" s="2" t="s">
        <v>22</v>
      </c>
      <c r="D271" s="2" t="str">
        <f>"2056"</f>
        <v>2056</v>
      </c>
      <c r="E271" s="2" t="str">
        <f>"2104"</f>
        <v>2104</v>
      </c>
      <c r="F271" s="2" t="str">
        <f>"2112"</f>
        <v>2112</v>
      </c>
      <c r="G271" s="2" t="str">
        <f>"2120"</f>
        <v>2120</v>
      </c>
      <c r="H271" s="2" t="str">
        <f>"2128"</f>
        <v>2128</v>
      </c>
      <c r="I271" s="2" t="str">
        <f>"2136"</f>
        <v>2136</v>
      </c>
      <c r="J271" s="2" t="str">
        <f>"2144"</f>
        <v>2144</v>
      </c>
      <c r="K271" s="2" t="str">
        <f>"2152"</f>
        <v>2152</v>
      </c>
      <c r="L271" s="2" t="str">
        <f>"2200"</f>
        <v>2200</v>
      </c>
      <c r="M271" s="2" t="str">
        <f>"2208"</f>
        <v>2208</v>
      </c>
      <c r="N271" s="2" t="str">
        <f>"2216"</f>
        <v>2216</v>
      </c>
      <c r="O271" s="2" t="str">
        <f>"2224"</f>
        <v>2224</v>
      </c>
      <c r="R271" s="4" t="s">
        <v>13</v>
      </c>
      <c r="S271" s="2" t="s">
        <v>22</v>
      </c>
      <c r="T271" s="2" t="str">
        <f>"2057"</f>
        <v>2057</v>
      </c>
      <c r="U271" s="2" t="str">
        <f>"2105"</f>
        <v>2105</v>
      </c>
      <c r="V271" s="2" t="str">
        <f>"2113"</f>
        <v>2113</v>
      </c>
      <c r="W271" s="2" t="str">
        <f>"2121"</f>
        <v>2121</v>
      </c>
      <c r="X271" s="2" t="str">
        <f>"2129"</f>
        <v>2129</v>
      </c>
      <c r="Y271" s="2" t="str">
        <f>"2137"</f>
        <v>2137</v>
      </c>
      <c r="Z271" s="2" t="str">
        <f>"2145"</f>
        <v>2145</v>
      </c>
      <c r="AA271" s="2" t="str">
        <f>"2153"</f>
        <v>2153</v>
      </c>
      <c r="AB271" s="2" t="str">
        <f>"2201"</f>
        <v>2201</v>
      </c>
      <c r="AC271" s="2" t="str">
        <f>"2209"</f>
        <v>2209</v>
      </c>
      <c r="AD271" s="2" t="str">
        <f>"2217"</f>
        <v>2217</v>
      </c>
      <c r="AE271" s="2" t="str">
        <f>"2225"</f>
        <v>2225</v>
      </c>
    </row>
    <row r="272" spans="2:31" ht="12.75" customHeight="1" x14ac:dyDescent="0.15">
      <c r="B272" s="3" t="s">
        <v>1</v>
      </c>
      <c r="C272" s="2" t="s">
        <v>22</v>
      </c>
      <c r="D272" s="2" t="str">
        <f>"2058"</f>
        <v>2058</v>
      </c>
      <c r="E272" s="2" t="str">
        <f>"2106"</f>
        <v>2106</v>
      </c>
      <c r="F272" s="2" t="str">
        <f>"2114"</f>
        <v>2114</v>
      </c>
      <c r="G272" s="2" t="str">
        <f>"2122"</f>
        <v>2122</v>
      </c>
      <c r="H272" s="2" t="str">
        <f>"2130"</f>
        <v>2130</v>
      </c>
      <c r="I272" s="2" t="str">
        <f>"2138"</f>
        <v>2138</v>
      </c>
      <c r="J272" s="2" t="str">
        <f>"2146"</f>
        <v>2146</v>
      </c>
      <c r="K272" s="2" t="str">
        <f>"2154"</f>
        <v>2154</v>
      </c>
      <c r="L272" s="2" t="str">
        <f>"2202"</f>
        <v>2202</v>
      </c>
      <c r="M272" s="2" t="str">
        <f>"2210"</f>
        <v>2210</v>
      </c>
      <c r="N272" s="2" t="str">
        <f>"2218"</f>
        <v>2218</v>
      </c>
      <c r="O272" s="2" t="str">
        <f>"2226"</f>
        <v>2226</v>
      </c>
      <c r="R272" s="4" t="s">
        <v>14</v>
      </c>
      <c r="S272" s="2" t="s">
        <v>22</v>
      </c>
      <c r="T272" s="2" t="str">
        <f>"2059"</f>
        <v>2059</v>
      </c>
      <c r="U272" s="2" t="str">
        <f>"2107"</f>
        <v>2107</v>
      </c>
      <c r="V272" s="2" t="str">
        <f>"2115"</f>
        <v>2115</v>
      </c>
      <c r="W272" s="2" t="str">
        <f>"2123"</f>
        <v>2123</v>
      </c>
      <c r="X272" s="2" t="str">
        <f>"2131"</f>
        <v>2131</v>
      </c>
      <c r="Y272" s="2" t="str">
        <f>"2139"</f>
        <v>2139</v>
      </c>
      <c r="Z272" s="2" t="str">
        <f>"2147"</f>
        <v>2147</v>
      </c>
      <c r="AA272" s="2" t="str">
        <f>"2155"</f>
        <v>2155</v>
      </c>
      <c r="AB272" s="2" t="str">
        <f>"2203"</f>
        <v>2203</v>
      </c>
      <c r="AC272" s="2" t="str">
        <f>"2211"</f>
        <v>2211</v>
      </c>
      <c r="AD272" s="2" t="str">
        <f>"2219"</f>
        <v>2219</v>
      </c>
      <c r="AE272" s="2" t="str">
        <f>"2227"</f>
        <v>2227</v>
      </c>
    </row>
    <row r="273" spans="2:31" ht="12.75" customHeight="1" x14ac:dyDescent="0.15">
      <c r="B273" s="3" t="s">
        <v>0</v>
      </c>
      <c r="C273" s="2" t="s">
        <v>18</v>
      </c>
      <c r="D273" s="2" t="str">
        <f>"2101"</f>
        <v>2101</v>
      </c>
      <c r="E273" s="2" t="str">
        <f>"2109"</f>
        <v>2109</v>
      </c>
      <c r="F273" s="2" t="str">
        <f>"2117"</f>
        <v>2117</v>
      </c>
      <c r="G273" s="2" t="str">
        <f>"2125"</f>
        <v>2125</v>
      </c>
      <c r="H273" s="2" t="str">
        <f>"2133"</f>
        <v>2133</v>
      </c>
      <c r="I273" s="2" t="str">
        <f>"2141"</f>
        <v>2141</v>
      </c>
      <c r="J273" s="2" t="str">
        <f>"2149"</f>
        <v>2149</v>
      </c>
      <c r="K273" s="2" t="str">
        <f>"2157"</f>
        <v>2157</v>
      </c>
      <c r="L273" s="2" t="str">
        <f>"2205"</f>
        <v>2205</v>
      </c>
      <c r="M273" s="2" t="str">
        <f>"2213"</f>
        <v>2213</v>
      </c>
      <c r="N273" s="2" t="str">
        <f>"2221"</f>
        <v>2221</v>
      </c>
      <c r="O273" s="2" t="str">
        <f>"2229"</f>
        <v>2229</v>
      </c>
      <c r="R273" s="4" t="s">
        <v>15</v>
      </c>
      <c r="S273" s="2" t="s">
        <v>18</v>
      </c>
      <c r="T273" s="2" t="str">
        <f>"2101"</f>
        <v>2101</v>
      </c>
      <c r="U273" s="2" t="str">
        <f>"2109"</f>
        <v>2109</v>
      </c>
      <c r="V273" s="2" t="str">
        <f>"2117"</f>
        <v>2117</v>
      </c>
      <c r="W273" s="2" t="str">
        <f>"2125"</f>
        <v>2125</v>
      </c>
      <c r="X273" s="2" t="str">
        <f>"2133"</f>
        <v>2133</v>
      </c>
      <c r="Y273" s="2" t="str">
        <f>"2141"</f>
        <v>2141</v>
      </c>
      <c r="Z273" s="2" t="str">
        <f>"2149"</f>
        <v>2149</v>
      </c>
      <c r="AA273" s="2" t="str">
        <f>"2157"</f>
        <v>2157</v>
      </c>
      <c r="AB273" s="2" t="str">
        <f>"2205"</f>
        <v>2205</v>
      </c>
      <c r="AC273" s="2" t="str">
        <f>"2213"</f>
        <v>2213</v>
      </c>
      <c r="AD273" s="2" t="str">
        <f>"2221"</f>
        <v>2221</v>
      </c>
      <c r="AE273" s="2" t="str">
        <f>"2229"</f>
        <v>2229</v>
      </c>
    </row>
    <row r="274" spans="2:31" ht="12.75" customHeight="1" x14ac:dyDescent="0.15">
      <c r="B274" s="10" t="s">
        <v>20</v>
      </c>
      <c r="C274" s="10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R274" s="10" t="s">
        <v>20</v>
      </c>
      <c r="S274" s="10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6" spans="2:31" ht="12.75" customHeight="1" x14ac:dyDescent="0.15">
      <c r="B276" s="10" t="s">
        <v>16</v>
      </c>
      <c r="C276" s="10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R276" s="10" t="s">
        <v>16</v>
      </c>
      <c r="S276" s="10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2:31" ht="12.75" customHeight="1" x14ac:dyDescent="0.15">
      <c r="B277" s="10" t="s">
        <v>19</v>
      </c>
      <c r="C277" s="10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R277" s="10" t="s">
        <v>19</v>
      </c>
      <c r="S277" s="10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2:31" ht="12.75" customHeight="1" x14ac:dyDescent="0.15">
      <c r="B278" s="3" t="s">
        <v>15</v>
      </c>
      <c r="C278" s="2" t="s">
        <v>17</v>
      </c>
      <c r="D278" s="2" t="str">
        <f>"2210"</f>
        <v>2210</v>
      </c>
      <c r="E278" s="2" t="str">
        <f>"2218"</f>
        <v>2218</v>
      </c>
      <c r="F278" s="2" t="str">
        <f>"2227"</f>
        <v>2227</v>
      </c>
      <c r="G278" s="2" t="str">
        <f>"2235"</f>
        <v>2235</v>
      </c>
      <c r="H278" s="2" t="str">
        <f>"2243"</f>
        <v>2243</v>
      </c>
      <c r="I278" s="2" t="str">
        <f>"2251"</f>
        <v>2251</v>
      </c>
      <c r="J278" s="2" t="str">
        <f>"2259"</f>
        <v>2259</v>
      </c>
      <c r="K278" s="2" t="str">
        <f>"2308"</f>
        <v>2308</v>
      </c>
      <c r="L278" s="2" t="str">
        <f>"2317"</f>
        <v>2317</v>
      </c>
      <c r="M278" s="2" t="str">
        <f>"2326"</f>
        <v>2326</v>
      </c>
      <c r="N278" s="2" t="str">
        <f>"2335"</f>
        <v>2335</v>
      </c>
      <c r="O278" s="2" t="str">
        <f>"2343"</f>
        <v>2343</v>
      </c>
      <c r="R278" s="3" t="s">
        <v>0</v>
      </c>
      <c r="S278" s="2" t="s">
        <v>17</v>
      </c>
      <c r="T278" s="2" t="str">
        <f>"2210"</f>
        <v>2210</v>
      </c>
      <c r="U278" s="2" t="str">
        <f>"2218"</f>
        <v>2218</v>
      </c>
      <c r="V278" s="2" t="str">
        <f>"2226"</f>
        <v>2226</v>
      </c>
      <c r="W278" s="2" t="str">
        <f>"2235"</f>
        <v>2235</v>
      </c>
      <c r="X278" s="2" t="str">
        <f>"2243"</f>
        <v>2243</v>
      </c>
      <c r="Y278" s="2" t="str">
        <f>"2252"</f>
        <v>2252</v>
      </c>
      <c r="Z278" s="2" t="str">
        <f>"2259"</f>
        <v>2259</v>
      </c>
      <c r="AA278" s="2" t="str">
        <f>"2307"</f>
        <v>2307</v>
      </c>
      <c r="AB278" s="2" t="str">
        <f>"2315"</f>
        <v>2315</v>
      </c>
      <c r="AC278" s="2" t="str">
        <f>"2323"</f>
        <v>2323</v>
      </c>
      <c r="AD278" s="2" t="str">
        <f>"2332"</f>
        <v>2332</v>
      </c>
      <c r="AE278" s="2" t="str">
        <f>"2342"</f>
        <v>2342</v>
      </c>
    </row>
    <row r="279" spans="2:31" ht="12.75" customHeight="1" x14ac:dyDescent="0.15">
      <c r="B279" s="3" t="s">
        <v>14</v>
      </c>
      <c r="C279" s="2" t="s">
        <v>22</v>
      </c>
      <c r="D279" s="2" t="str">
        <f>"2212"</f>
        <v>2212</v>
      </c>
      <c r="E279" s="2" t="str">
        <f>"2220"</f>
        <v>2220</v>
      </c>
      <c r="F279" s="2" t="str">
        <f>"2229"</f>
        <v>2229</v>
      </c>
      <c r="G279" s="2" t="str">
        <f>"2237"</f>
        <v>2237</v>
      </c>
      <c r="H279" s="2" t="str">
        <f>"2245"</f>
        <v>2245</v>
      </c>
      <c r="I279" s="2" t="str">
        <f>"2253"</f>
        <v>2253</v>
      </c>
      <c r="J279" s="2" t="str">
        <f>"2301"</f>
        <v>2301</v>
      </c>
      <c r="K279" s="2" t="str">
        <f>"2310"</f>
        <v>2310</v>
      </c>
      <c r="L279" s="2" t="str">
        <f>"2319"</f>
        <v>2319</v>
      </c>
      <c r="M279" s="2" t="str">
        <f>"2328"</f>
        <v>2328</v>
      </c>
      <c r="N279" s="2" t="str">
        <f>"2337"</f>
        <v>2337</v>
      </c>
      <c r="O279" s="2" t="str">
        <f>"2345"</f>
        <v>2345</v>
      </c>
      <c r="R279" s="4" t="s">
        <v>1</v>
      </c>
      <c r="S279" s="2" t="s">
        <v>22</v>
      </c>
      <c r="T279" s="2" t="str">
        <f>"2212"</f>
        <v>2212</v>
      </c>
      <c r="U279" s="2" t="str">
        <f>"2220"</f>
        <v>2220</v>
      </c>
      <c r="V279" s="2" t="str">
        <f>"2229"</f>
        <v>2229</v>
      </c>
      <c r="W279" s="2" t="str">
        <f>"2237"</f>
        <v>2237</v>
      </c>
      <c r="X279" s="2" t="str">
        <f>"2246"</f>
        <v>2246</v>
      </c>
      <c r="Y279" s="2" t="str">
        <f>"2254"</f>
        <v>2254</v>
      </c>
      <c r="Z279" s="2" t="str">
        <f>"2301"</f>
        <v>2301</v>
      </c>
      <c r="AA279" s="2" t="str">
        <f>"2309"</f>
        <v>2309</v>
      </c>
      <c r="AB279" s="2" t="str">
        <f>"2317"</f>
        <v>2317</v>
      </c>
      <c r="AC279" s="2" t="str">
        <f>"2326"</f>
        <v>2326</v>
      </c>
      <c r="AD279" s="2" t="str">
        <f>"2335"</f>
        <v>2335</v>
      </c>
      <c r="AE279" s="2" t="str">
        <f>"2344"</f>
        <v>2344</v>
      </c>
    </row>
    <row r="280" spans="2:31" ht="12.75" customHeight="1" x14ac:dyDescent="0.15">
      <c r="B280" s="3" t="s">
        <v>13</v>
      </c>
      <c r="C280" s="2" t="s">
        <v>22</v>
      </c>
      <c r="D280" s="2" t="str">
        <f>"2214"</f>
        <v>2214</v>
      </c>
      <c r="E280" s="2" t="str">
        <f>"2222"</f>
        <v>2222</v>
      </c>
      <c r="F280" s="2" t="str">
        <f>"2231"</f>
        <v>2231</v>
      </c>
      <c r="G280" s="2" t="str">
        <f>"2239"</f>
        <v>2239</v>
      </c>
      <c r="H280" s="2" t="str">
        <f>"2247"</f>
        <v>2247</v>
      </c>
      <c r="I280" s="2" t="str">
        <f>"2255"</f>
        <v>2255</v>
      </c>
      <c r="J280" s="2" t="str">
        <f>"2303"</f>
        <v>2303</v>
      </c>
      <c r="K280" s="2" t="str">
        <f>"2312"</f>
        <v>2312</v>
      </c>
      <c r="L280" s="2" t="str">
        <f>"2321"</f>
        <v>2321</v>
      </c>
      <c r="M280" s="2" t="str">
        <f>"2330"</f>
        <v>2330</v>
      </c>
      <c r="N280" s="2" t="str">
        <f>"2339"</f>
        <v>2339</v>
      </c>
      <c r="O280" s="2" t="str">
        <f>"2347"</f>
        <v>2347</v>
      </c>
      <c r="R280" s="4" t="s">
        <v>2</v>
      </c>
      <c r="S280" s="2" t="s">
        <v>22</v>
      </c>
      <c r="T280" s="2" t="str">
        <f>"2214"</f>
        <v>2214</v>
      </c>
      <c r="U280" s="2" t="str">
        <f>"2222"</f>
        <v>2222</v>
      </c>
      <c r="V280" s="2" t="str">
        <f>"2231"</f>
        <v>2231</v>
      </c>
      <c r="W280" s="2" t="str">
        <f>"2239"</f>
        <v>2239</v>
      </c>
      <c r="X280" s="2" t="str">
        <f>"2248"</f>
        <v>2248</v>
      </c>
      <c r="Y280" s="2" t="str">
        <f>"2256"</f>
        <v>2256</v>
      </c>
      <c r="Z280" s="2" t="str">
        <f>"2303"</f>
        <v>2303</v>
      </c>
      <c r="AA280" s="2" t="str">
        <f>"2311"</f>
        <v>2311</v>
      </c>
      <c r="AB280" s="2" t="str">
        <f>"2319"</f>
        <v>2319</v>
      </c>
      <c r="AC280" s="2" t="str">
        <f>"2328"</f>
        <v>2328</v>
      </c>
      <c r="AD280" s="2" t="str">
        <f>"2337"</f>
        <v>2337</v>
      </c>
      <c r="AE280" s="2" t="str">
        <f>"2346"</f>
        <v>2346</v>
      </c>
    </row>
    <row r="281" spans="2:31" ht="12.75" customHeight="1" x14ac:dyDescent="0.15">
      <c r="B281" s="3" t="s">
        <v>12</v>
      </c>
      <c r="C281" s="2" t="s">
        <v>22</v>
      </c>
      <c r="D281" s="2" t="str">
        <f>"2215"</f>
        <v>2215</v>
      </c>
      <c r="E281" s="2" t="str">
        <f>"2224"</f>
        <v>2224</v>
      </c>
      <c r="F281" s="2" t="str">
        <f>"2232"</f>
        <v>2232</v>
      </c>
      <c r="G281" s="2" t="str">
        <f>"2240"</f>
        <v>2240</v>
      </c>
      <c r="H281" s="2" t="str">
        <f>"2248"</f>
        <v>2248</v>
      </c>
      <c r="I281" s="2" t="str">
        <f>"2256"</f>
        <v>2256</v>
      </c>
      <c r="J281" s="2" t="str">
        <f>"2305"</f>
        <v>2305</v>
      </c>
      <c r="K281" s="2" t="str">
        <f>"2313"</f>
        <v>2313</v>
      </c>
      <c r="L281" s="2" t="str">
        <f>"2322"</f>
        <v>2322</v>
      </c>
      <c r="M281" s="2" t="str">
        <f>"2332"</f>
        <v>2332</v>
      </c>
      <c r="N281" s="2" t="str">
        <f>"2340"</f>
        <v>2340</v>
      </c>
      <c r="O281" s="2" t="str">
        <f>"2348"</f>
        <v>2348</v>
      </c>
      <c r="R281" s="4" t="s">
        <v>3</v>
      </c>
      <c r="S281" s="2" t="s">
        <v>22</v>
      </c>
      <c r="T281" s="2" t="str">
        <f>"2217"</f>
        <v>2217</v>
      </c>
      <c r="U281" s="2" t="str">
        <f>"2225"</f>
        <v>2225</v>
      </c>
      <c r="V281" s="2" t="str">
        <f>"2233"</f>
        <v>2233</v>
      </c>
      <c r="W281" s="2" t="str">
        <f>"2242"</f>
        <v>2242</v>
      </c>
      <c r="X281" s="2" t="str">
        <f>"2250"</f>
        <v>2250</v>
      </c>
      <c r="Y281" s="2" t="str">
        <f>"2259"</f>
        <v>2259</v>
      </c>
      <c r="Z281" s="2" t="str">
        <f>"2306"</f>
        <v>2306</v>
      </c>
      <c r="AA281" s="2" t="str">
        <f>"2314"</f>
        <v>2314</v>
      </c>
      <c r="AB281" s="2" t="str">
        <f>"2322"</f>
        <v>2322</v>
      </c>
      <c r="AC281" s="2" t="str">
        <f>"2330"</f>
        <v>2330</v>
      </c>
      <c r="AD281" s="2" t="str">
        <f>"2339"</f>
        <v>2339</v>
      </c>
      <c r="AE281" s="2" t="str">
        <f>"2349"</f>
        <v>2349</v>
      </c>
    </row>
    <row r="282" spans="2:31" ht="12.75" customHeight="1" x14ac:dyDescent="0.15">
      <c r="B282" s="3" t="s">
        <v>11</v>
      </c>
      <c r="C282" s="2" t="s">
        <v>22</v>
      </c>
      <c r="D282" s="2" t="str">
        <f>"2217"</f>
        <v>2217</v>
      </c>
      <c r="E282" s="2" t="str">
        <f>"2225"</f>
        <v>2225</v>
      </c>
      <c r="F282" s="2" t="str">
        <f>"2234"</f>
        <v>2234</v>
      </c>
      <c r="G282" s="2" t="str">
        <f>"2242"</f>
        <v>2242</v>
      </c>
      <c r="H282" s="2" t="str">
        <f>"2250"</f>
        <v>2250</v>
      </c>
      <c r="I282" s="2" t="str">
        <f>"2258"</f>
        <v>2258</v>
      </c>
      <c r="J282" s="2" t="str">
        <f>"2306"</f>
        <v>2306</v>
      </c>
      <c r="K282" s="2" t="str">
        <f>"2315"</f>
        <v>2315</v>
      </c>
      <c r="L282" s="2" t="str">
        <f>"2324"</f>
        <v>2324</v>
      </c>
      <c r="M282" s="2" t="str">
        <f>"2333"</f>
        <v>2333</v>
      </c>
      <c r="N282" s="2" t="str">
        <f>"2342"</f>
        <v>2342</v>
      </c>
      <c r="O282" s="2" t="str">
        <f>"2350"</f>
        <v>2350</v>
      </c>
      <c r="R282" s="4" t="s">
        <v>4</v>
      </c>
      <c r="S282" s="2" t="s">
        <v>22</v>
      </c>
      <c r="T282" s="2" t="str">
        <f>"2218"</f>
        <v>2218</v>
      </c>
      <c r="U282" s="2" t="str">
        <f>"2226"</f>
        <v>2226</v>
      </c>
      <c r="V282" s="2" t="str">
        <f>"2235"</f>
        <v>2235</v>
      </c>
      <c r="W282" s="2" t="str">
        <f>"2243"</f>
        <v>2243</v>
      </c>
      <c r="X282" s="2" t="str">
        <f>"2252"</f>
        <v>2252</v>
      </c>
      <c r="Y282" s="2" t="str">
        <f>"2300"</f>
        <v>2300</v>
      </c>
      <c r="Z282" s="2" t="str">
        <f>"2307"</f>
        <v>2307</v>
      </c>
      <c r="AA282" s="2" t="str">
        <f>"2315"</f>
        <v>2315</v>
      </c>
      <c r="AB282" s="2" t="str">
        <f>"2323"</f>
        <v>2323</v>
      </c>
      <c r="AC282" s="2" t="str">
        <f>"2332"</f>
        <v>2332</v>
      </c>
      <c r="AD282" s="2" t="str">
        <f>"2341"</f>
        <v>2341</v>
      </c>
      <c r="AE282" s="2" t="str">
        <f>"2350"</f>
        <v>2350</v>
      </c>
    </row>
    <row r="283" spans="2:31" ht="12.75" customHeight="1" x14ac:dyDescent="0.15">
      <c r="B283" s="3" t="s">
        <v>10</v>
      </c>
      <c r="C283" s="2" t="s">
        <v>22</v>
      </c>
      <c r="D283" s="2" t="str">
        <f>"2219"</f>
        <v>2219</v>
      </c>
      <c r="E283" s="2" t="str">
        <f>"2228"</f>
        <v>2228</v>
      </c>
      <c r="F283" s="2" t="str">
        <f>"2236"</f>
        <v>2236</v>
      </c>
      <c r="G283" s="2" t="str">
        <f>"2244"</f>
        <v>2244</v>
      </c>
      <c r="H283" s="2" t="str">
        <f>"2252"</f>
        <v>2252</v>
      </c>
      <c r="I283" s="2" t="str">
        <f>"2300"</f>
        <v>2300</v>
      </c>
      <c r="J283" s="2" t="str">
        <f>"2309"</f>
        <v>2309</v>
      </c>
      <c r="K283" s="2" t="str">
        <f>"2317"</f>
        <v>2317</v>
      </c>
      <c r="L283" s="2" t="str">
        <f>"2326"</f>
        <v>2326</v>
      </c>
      <c r="M283" s="2" t="str">
        <f>"2336"</f>
        <v>2336</v>
      </c>
      <c r="N283" s="2" t="str">
        <f>"2344"</f>
        <v>2344</v>
      </c>
      <c r="O283" s="2" t="str">
        <f>"2352"</f>
        <v>2352</v>
      </c>
      <c r="R283" s="4" t="s">
        <v>5</v>
      </c>
      <c r="S283" s="2" t="s">
        <v>22</v>
      </c>
      <c r="T283" s="2" t="str">
        <f>"2220"</f>
        <v>2220</v>
      </c>
      <c r="U283" s="2" t="str">
        <f>"2228"</f>
        <v>2228</v>
      </c>
      <c r="V283" s="2" t="str">
        <f>"2236"</f>
        <v>2236</v>
      </c>
      <c r="W283" s="2" t="str">
        <f>"2245"</f>
        <v>2245</v>
      </c>
      <c r="X283" s="2" t="str">
        <f>"2253"</f>
        <v>2253</v>
      </c>
      <c r="Y283" s="2" t="str">
        <f>"2302"</f>
        <v>2302</v>
      </c>
      <c r="Z283" s="2" t="str">
        <f>"2309"</f>
        <v>2309</v>
      </c>
      <c r="AA283" s="2" t="str">
        <f>"2317"</f>
        <v>2317</v>
      </c>
      <c r="AB283" s="2" t="str">
        <f>"2325"</f>
        <v>2325</v>
      </c>
      <c r="AC283" s="2" t="str">
        <f>"2333"</f>
        <v>2333</v>
      </c>
      <c r="AD283" s="2" t="str">
        <f>"2342"</f>
        <v>2342</v>
      </c>
      <c r="AE283" s="2" t="str">
        <f>"2352"</f>
        <v>2352</v>
      </c>
    </row>
    <row r="284" spans="2:31" ht="12.75" customHeight="1" x14ac:dyDescent="0.15">
      <c r="B284" s="3" t="s">
        <v>9</v>
      </c>
      <c r="C284" s="2" t="s">
        <v>22</v>
      </c>
      <c r="D284" s="2" t="str">
        <f>"2221"</f>
        <v>2221</v>
      </c>
      <c r="E284" s="2" t="str">
        <f>"2229"</f>
        <v>2229</v>
      </c>
      <c r="F284" s="2" t="str">
        <f>"2238"</f>
        <v>2238</v>
      </c>
      <c r="G284" s="2" t="str">
        <f>"2246"</f>
        <v>2246</v>
      </c>
      <c r="H284" s="2" t="str">
        <f>"2254"</f>
        <v>2254</v>
      </c>
      <c r="I284" s="2" t="str">
        <f>"2302"</f>
        <v>2302</v>
      </c>
      <c r="J284" s="2" t="str">
        <f>"2310"</f>
        <v>2310</v>
      </c>
      <c r="K284" s="2" t="str">
        <f>"2319"</f>
        <v>2319</v>
      </c>
      <c r="L284" s="2" t="str">
        <f>"2328"</f>
        <v>2328</v>
      </c>
      <c r="M284" s="2" t="str">
        <f>"2337"</f>
        <v>2337</v>
      </c>
      <c r="N284" s="2" t="str">
        <f>"2346"</f>
        <v>2346</v>
      </c>
      <c r="O284" s="2" t="str">
        <f>"2354"</f>
        <v>2354</v>
      </c>
      <c r="R284" s="4" t="s">
        <v>6</v>
      </c>
      <c r="S284" s="2" t="s">
        <v>22</v>
      </c>
      <c r="T284" s="2" t="str">
        <f>"2221"</f>
        <v>2221</v>
      </c>
      <c r="U284" s="2" t="str">
        <f>"2229"</f>
        <v>2229</v>
      </c>
      <c r="V284" s="2" t="str">
        <f>"2238"</f>
        <v>2238</v>
      </c>
      <c r="W284" s="2" t="str">
        <f>"2246"</f>
        <v>2246</v>
      </c>
      <c r="X284" s="2" t="str">
        <f>"2255"</f>
        <v>2255</v>
      </c>
      <c r="Y284" s="2" t="str">
        <f>"2303"</f>
        <v>2303</v>
      </c>
      <c r="Z284" s="2" t="str">
        <f>"2310"</f>
        <v>2310</v>
      </c>
      <c r="AA284" s="2" t="str">
        <f>"2318"</f>
        <v>2318</v>
      </c>
      <c r="AB284" s="2" t="str">
        <f>"2326"</f>
        <v>2326</v>
      </c>
      <c r="AC284" s="2" t="str">
        <f>"2335"</f>
        <v>2335</v>
      </c>
      <c r="AD284" s="2" t="str">
        <f>"2344"</f>
        <v>2344</v>
      </c>
      <c r="AE284" s="2" t="str">
        <f>"2353"</f>
        <v>2353</v>
      </c>
    </row>
    <row r="285" spans="2:31" ht="12.75" customHeight="1" x14ac:dyDescent="0.15">
      <c r="B285" s="3" t="s">
        <v>8</v>
      </c>
      <c r="C285" s="2" t="s">
        <v>22</v>
      </c>
      <c r="D285" s="2" t="str">
        <f>"2222"</f>
        <v>2222</v>
      </c>
      <c r="E285" s="2" t="str">
        <f>"2231"</f>
        <v>2231</v>
      </c>
      <c r="F285" s="2" t="str">
        <f>"2239"</f>
        <v>2239</v>
      </c>
      <c r="G285" s="2" t="str">
        <f>"2247"</f>
        <v>2247</v>
      </c>
      <c r="H285" s="2" t="str">
        <f>"2255"</f>
        <v>2255</v>
      </c>
      <c r="I285" s="2" t="str">
        <f>"2303"</f>
        <v>2303</v>
      </c>
      <c r="J285" s="2" t="str">
        <f>"2312"</f>
        <v>2312</v>
      </c>
      <c r="K285" s="2" t="str">
        <f>"2320"</f>
        <v>2320</v>
      </c>
      <c r="L285" s="2" t="str">
        <f>"2329"</f>
        <v>2329</v>
      </c>
      <c r="M285" s="2" t="str">
        <f>"2339"</f>
        <v>2339</v>
      </c>
      <c r="N285" s="2" t="str">
        <f>"2347"</f>
        <v>2347</v>
      </c>
      <c r="O285" s="2" t="str">
        <f>"2355"</f>
        <v>2355</v>
      </c>
      <c r="R285" s="4" t="s">
        <v>7</v>
      </c>
      <c r="S285" s="2" t="s">
        <v>22</v>
      </c>
      <c r="T285" s="2" t="str">
        <f>"2223"</f>
        <v>2223</v>
      </c>
      <c r="U285" s="2" t="str">
        <f>"2231"</f>
        <v>2231</v>
      </c>
      <c r="V285" s="2" t="str">
        <f>"2239"</f>
        <v>2239</v>
      </c>
      <c r="W285" s="2" t="str">
        <f>"2248"</f>
        <v>2248</v>
      </c>
      <c r="X285" s="2" t="str">
        <f>"2256"</f>
        <v>2256</v>
      </c>
      <c r="Y285" s="2" t="str">
        <f>"2305"</f>
        <v>2305</v>
      </c>
      <c r="Z285" s="2" t="str">
        <f>"2312"</f>
        <v>2312</v>
      </c>
      <c r="AA285" s="2" t="str">
        <f>"2320"</f>
        <v>2320</v>
      </c>
      <c r="AB285" s="2" t="str">
        <f>"2328"</f>
        <v>2328</v>
      </c>
      <c r="AC285" s="2" t="str">
        <f>"2336"</f>
        <v>2336</v>
      </c>
      <c r="AD285" s="2" t="str">
        <f>"2345"</f>
        <v>2345</v>
      </c>
      <c r="AE285" s="2" t="str">
        <f>"2355"</f>
        <v>2355</v>
      </c>
    </row>
    <row r="286" spans="2:31" ht="12.75" customHeight="1" x14ac:dyDescent="0.15">
      <c r="B286" s="3" t="s">
        <v>7</v>
      </c>
      <c r="C286" s="2" t="s">
        <v>22</v>
      </c>
      <c r="D286" s="2" t="str">
        <f>"2224"</f>
        <v>2224</v>
      </c>
      <c r="E286" s="2" t="str">
        <f>"2232"</f>
        <v>2232</v>
      </c>
      <c r="F286" s="2" t="str">
        <f>"2241"</f>
        <v>2241</v>
      </c>
      <c r="G286" s="2" t="str">
        <f>"2249"</f>
        <v>2249</v>
      </c>
      <c r="H286" s="2" t="str">
        <f>"2257"</f>
        <v>2257</v>
      </c>
      <c r="I286" s="2" t="str">
        <f>"2305"</f>
        <v>2305</v>
      </c>
      <c r="J286" s="2" t="str">
        <f>"2313"</f>
        <v>2313</v>
      </c>
      <c r="K286" s="2" t="str">
        <f>"2322"</f>
        <v>2322</v>
      </c>
      <c r="L286" s="2" t="str">
        <f>"2331"</f>
        <v>2331</v>
      </c>
      <c r="M286" s="2" t="str">
        <f>"2340"</f>
        <v>2340</v>
      </c>
      <c r="N286" s="2" t="str">
        <f>"2349"</f>
        <v>2349</v>
      </c>
      <c r="O286" s="2" t="str">
        <f>"2357"</f>
        <v>2357</v>
      </c>
      <c r="R286" s="4" t="s">
        <v>8</v>
      </c>
      <c r="S286" s="2" t="s">
        <v>22</v>
      </c>
      <c r="T286" s="2" t="str">
        <f>"2224"</f>
        <v>2224</v>
      </c>
      <c r="U286" s="2" t="str">
        <f>"2232"</f>
        <v>2232</v>
      </c>
      <c r="V286" s="2" t="str">
        <f>"2241"</f>
        <v>2241</v>
      </c>
      <c r="W286" s="2" t="str">
        <f>"2249"</f>
        <v>2249</v>
      </c>
      <c r="X286" s="2" t="str">
        <f>"2258"</f>
        <v>2258</v>
      </c>
      <c r="Y286" s="2" t="str">
        <f>"2306"</f>
        <v>2306</v>
      </c>
      <c r="Z286" s="2" t="str">
        <f>"2313"</f>
        <v>2313</v>
      </c>
      <c r="AA286" s="2" t="str">
        <f>"2321"</f>
        <v>2321</v>
      </c>
      <c r="AB286" s="2" t="str">
        <f>"2329"</f>
        <v>2329</v>
      </c>
      <c r="AC286" s="2" t="str">
        <f>"2338"</f>
        <v>2338</v>
      </c>
      <c r="AD286" s="2" t="str">
        <f>"2347"</f>
        <v>2347</v>
      </c>
      <c r="AE286" s="2" t="str">
        <f>"2356"</f>
        <v>2356</v>
      </c>
    </row>
    <row r="287" spans="2:31" ht="12.75" customHeight="1" x14ac:dyDescent="0.15">
      <c r="B287" s="3" t="s">
        <v>6</v>
      </c>
      <c r="C287" s="2" t="s">
        <v>22</v>
      </c>
      <c r="D287" s="2" t="str">
        <f>"2225"</f>
        <v>2225</v>
      </c>
      <c r="E287" s="2" t="str">
        <f>"2234"</f>
        <v>2234</v>
      </c>
      <c r="F287" s="2" t="str">
        <f>"2242"</f>
        <v>2242</v>
      </c>
      <c r="G287" s="2" t="str">
        <f>"2250"</f>
        <v>2250</v>
      </c>
      <c r="H287" s="2" t="str">
        <f>"2258"</f>
        <v>2258</v>
      </c>
      <c r="I287" s="2" t="str">
        <f>"2306"</f>
        <v>2306</v>
      </c>
      <c r="J287" s="2" t="str">
        <f>"2315"</f>
        <v>2315</v>
      </c>
      <c r="K287" s="2" t="str">
        <f>"2323"</f>
        <v>2323</v>
      </c>
      <c r="L287" s="2" t="str">
        <f>"2332"</f>
        <v>2332</v>
      </c>
      <c r="M287" s="2" t="str">
        <f>"2342"</f>
        <v>2342</v>
      </c>
      <c r="N287" s="2" t="str">
        <f>"2350"</f>
        <v>2350</v>
      </c>
      <c r="O287" s="2" t="str">
        <f>"2358"</f>
        <v>2358</v>
      </c>
      <c r="R287" s="4" t="s">
        <v>9</v>
      </c>
      <c r="S287" s="2" t="s">
        <v>22</v>
      </c>
      <c r="T287" s="2" t="str">
        <f>"2226"</f>
        <v>2226</v>
      </c>
      <c r="U287" s="2" t="str">
        <f>"2234"</f>
        <v>2234</v>
      </c>
      <c r="V287" s="2" t="str">
        <f>"2243"</f>
        <v>2243</v>
      </c>
      <c r="W287" s="2" t="str">
        <f>"2251"</f>
        <v>2251</v>
      </c>
      <c r="X287" s="2" t="str">
        <f>"2300"</f>
        <v>2300</v>
      </c>
      <c r="Y287" s="2" t="str">
        <f>"2308"</f>
        <v>2308</v>
      </c>
      <c r="Z287" s="2" t="str">
        <f>"2315"</f>
        <v>2315</v>
      </c>
      <c r="AA287" s="2" t="str">
        <f>"2323"</f>
        <v>2323</v>
      </c>
      <c r="AB287" s="2" t="str">
        <f>"2331"</f>
        <v>2331</v>
      </c>
      <c r="AC287" s="2" t="str">
        <f>"2340"</f>
        <v>2340</v>
      </c>
      <c r="AD287" s="2" t="str">
        <f>"2349"</f>
        <v>2349</v>
      </c>
      <c r="AE287" s="2" t="str">
        <f>"2358"</f>
        <v>2358</v>
      </c>
    </row>
    <row r="288" spans="2:31" ht="12.75" customHeight="1" x14ac:dyDescent="0.15">
      <c r="B288" s="3" t="s">
        <v>5</v>
      </c>
      <c r="C288" s="2" t="s">
        <v>22</v>
      </c>
      <c r="D288" s="2" t="str">
        <f>"2227"</f>
        <v>2227</v>
      </c>
      <c r="E288" s="2" t="str">
        <f>"2235"</f>
        <v>2235</v>
      </c>
      <c r="F288" s="2" t="str">
        <f>"2244"</f>
        <v>2244</v>
      </c>
      <c r="G288" s="2" t="str">
        <f>"2252"</f>
        <v>2252</v>
      </c>
      <c r="H288" s="2" t="str">
        <f>"2300"</f>
        <v>2300</v>
      </c>
      <c r="I288" s="2" t="str">
        <f>"2308"</f>
        <v>2308</v>
      </c>
      <c r="J288" s="2" t="str">
        <f>"2316"</f>
        <v>2316</v>
      </c>
      <c r="K288" s="2" t="str">
        <f>"2325"</f>
        <v>2325</v>
      </c>
      <c r="L288" s="2" t="str">
        <f>"2334"</f>
        <v>2334</v>
      </c>
      <c r="M288" s="2" t="str">
        <f>"2343"</f>
        <v>2343</v>
      </c>
      <c r="N288" s="2" t="str">
        <f>"2352"</f>
        <v>2352</v>
      </c>
      <c r="O288" s="2" t="str">
        <f>"0000"</f>
        <v>0000</v>
      </c>
      <c r="R288" s="4" t="s">
        <v>10</v>
      </c>
      <c r="S288" s="2" t="s">
        <v>22</v>
      </c>
      <c r="T288" s="2" t="str">
        <f>"2228"</f>
        <v>2228</v>
      </c>
      <c r="U288" s="2" t="str">
        <f>"2236"</f>
        <v>2236</v>
      </c>
      <c r="V288" s="2" t="str">
        <f>"2244"</f>
        <v>2244</v>
      </c>
      <c r="W288" s="2" t="str">
        <f>"2253"</f>
        <v>2253</v>
      </c>
      <c r="X288" s="2" t="str">
        <f>"2301"</f>
        <v>2301</v>
      </c>
      <c r="Y288" s="2" t="str">
        <f>"2310"</f>
        <v>2310</v>
      </c>
      <c r="Z288" s="2" t="str">
        <f>"2317"</f>
        <v>2317</v>
      </c>
      <c r="AA288" s="2" t="str">
        <f>"2325"</f>
        <v>2325</v>
      </c>
      <c r="AB288" s="2" t="str">
        <f>"2333"</f>
        <v>2333</v>
      </c>
      <c r="AC288" s="2" t="str">
        <f>"2341"</f>
        <v>2341</v>
      </c>
      <c r="AD288" s="2" t="str">
        <f>"2350"</f>
        <v>2350</v>
      </c>
      <c r="AE288" s="2" t="str">
        <f>"0000"</f>
        <v>0000</v>
      </c>
    </row>
    <row r="289" spans="2:31" ht="12.75" customHeight="1" x14ac:dyDescent="0.15">
      <c r="B289" s="3" t="s">
        <v>4</v>
      </c>
      <c r="C289" s="2" t="s">
        <v>22</v>
      </c>
      <c r="D289" s="2" t="str">
        <f>"2228"</f>
        <v>2228</v>
      </c>
      <c r="E289" s="2" t="str">
        <f>"2237"</f>
        <v>2237</v>
      </c>
      <c r="F289" s="2" t="str">
        <f>"2245"</f>
        <v>2245</v>
      </c>
      <c r="G289" s="2" t="str">
        <f>"2253"</f>
        <v>2253</v>
      </c>
      <c r="H289" s="2" t="str">
        <f>"2301"</f>
        <v>2301</v>
      </c>
      <c r="I289" s="2" t="str">
        <f>"2309"</f>
        <v>2309</v>
      </c>
      <c r="J289" s="2" t="str">
        <f>"2318"</f>
        <v>2318</v>
      </c>
      <c r="K289" s="2" t="str">
        <f>"2326"</f>
        <v>2326</v>
      </c>
      <c r="L289" s="2" t="str">
        <f>"2335"</f>
        <v>2335</v>
      </c>
      <c r="M289" s="2" t="str">
        <f>"2345"</f>
        <v>2345</v>
      </c>
      <c r="N289" s="2" t="str">
        <f>"2353"</f>
        <v>2353</v>
      </c>
      <c r="O289" s="2" t="str">
        <f>"0001"</f>
        <v>0001</v>
      </c>
      <c r="R289" s="4" t="s">
        <v>11</v>
      </c>
      <c r="S289" s="2" t="s">
        <v>22</v>
      </c>
      <c r="T289" s="2" t="str">
        <f>"2230"</f>
        <v>2230</v>
      </c>
      <c r="U289" s="2" t="str">
        <f>"2238"</f>
        <v>2238</v>
      </c>
      <c r="V289" s="2" t="str">
        <f>"2246"</f>
        <v>2246</v>
      </c>
      <c r="W289" s="2" t="str">
        <f>"2255"</f>
        <v>2255</v>
      </c>
      <c r="X289" s="2" t="str">
        <f>"2303"</f>
        <v>2303</v>
      </c>
      <c r="Y289" s="2" t="str">
        <f>"2312"</f>
        <v>2312</v>
      </c>
      <c r="Z289" s="2" t="str">
        <f>"2319"</f>
        <v>2319</v>
      </c>
      <c r="AA289" s="2" t="str">
        <f>"2327"</f>
        <v>2327</v>
      </c>
      <c r="AB289" s="2" t="str">
        <f>"2335"</f>
        <v>2335</v>
      </c>
      <c r="AC289" s="2" t="str">
        <f>"2343"</f>
        <v>2343</v>
      </c>
      <c r="AD289" s="2" t="str">
        <f>"2352"</f>
        <v>2352</v>
      </c>
      <c r="AE289" s="2" t="str">
        <f>"0002"</f>
        <v>0002</v>
      </c>
    </row>
    <row r="290" spans="2:31" ht="12.75" customHeight="1" x14ac:dyDescent="0.15">
      <c r="B290" s="3" t="s">
        <v>3</v>
      </c>
      <c r="C290" s="2" t="s">
        <v>22</v>
      </c>
      <c r="D290" s="2" t="str">
        <f>"2230"</f>
        <v>2230</v>
      </c>
      <c r="E290" s="2" t="str">
        <f>"2238"</f>
        <v>2238</v>
      </c>
      <c r="F290" s="2" t="str">
        <f>"2247"</f>
        <v>2247</v>
      </c>
      <c r="G290" s="2" t="str">
        <f>"2255"</f>
        <v>2255</v>
      </c>
      <c r="H290" s="2" t="str">
        <f>"2303"</f>
        <v>2303</v>
      </c>
      <c r="I290" s="2" t="str">
        <f>"2311"</f>
        <v>2311</v>
      </c>
      <c r="J290" s="2" t="str">
        <f>"2319"</f>
        <v>2319</v>
      </c>
      <c r="K290" s="2" t="str">
        <f>"2328"</f>
        <v>2328</v>
      </c>
      <c r="L290" s="2" t="str">
        <f>"2337"</f>
        <v>2337</v>
      </c>
      <c r="M290" s="2" t="str">
        <f>"2346"</f>
        <v>2346</v>
      </c>
      <c r="N290" s="2" t="str">
        <f>"2355"</f>
        <v>2355</v>
      </c>
      <c r="O290" s="2" t="str">
        <f>"0003"</f>
        <v>0003</v>
      </c>
      <c r="R290" s="4" t="s">
        <v>12</v>
      </c>
      <c r="S290" s="2" t="s">
        <v>22</v>
      </c>
      <c r="T290" s="2" t="str">
        <f>"2231"</f>
        <v>2231</v>
      </c>
      <c r="U290" s="2" t="str">
        <f>"2239"</f>
        <v>2239</v>
      </c>
      <c r="V290" s="2" t="str">
        <f>"2248"</f>
        <v>2248</v>
      </c>
      <c r="W290" s="2" t="str">
        <f>"2256"</f>
        <v>2256</v>
      </c>
      <c r="X290" s="2" t="str">
        <f>"2305"</f>
        <v>2305</v>
      </c>
      <c r="Y290" s="2" t="str">
        <f>"2313"</f>
        <v>2313</v>
      </c>
      <c r="Z290" s="2" t="str">
        <f>"2320"</f>
        <v>2320</v>
      </c>
      <c r="AA290" s="2" t="str">
        <f>"2328"</f>
        <v>2328</v>
      </c>
      <c r="AB290" s="2" t="str">
        <f>"2336"</f>
        <v>2336</v>
      </c>
      <c r="AC290" s="2" t="str">
        <f>"2345"</f>
        <v>2345</v>
      </c>
      <c r="AD290" s="2" t="str">
        <f>"2354"</f>
        <v>2354</v>
      </c>
      <c r="AE290" s="2" t="str">
        <f>"0003"</f>
        <v>0003</v>
      </c>
    </row>
    <row r="291" spans="2:31" ht="12.75" customHeight="1" x14ac:dyDescent="0.15">
      <c r="B291" s="3" t="s">
        <v>2</v>
      </c>
      <c r="C291" s="2" t="s">
        <v>22</v>
      </c>
      <c r="D291" s="2" t="str">
        <f>"2232"</f>
        <v>2232</v>
      </c>
      <c r="E291" s="2" t="str">
        <f>"2241"</f>
        <v>2241</v>
      </c>
      <c r="F291" s="2" t="str">
        <f>"2249"</f>
        <v>2249</v>
      </c>
      <c r="G291" s="2" t="str">
        <f>"2257"</f>
        <v>2257</v>
      </c>
      <c r="H291" s="2" t="str">
        <f>"2305"</f>
        <v>2305</v>
      </c>
      <c r="I291" s="2" t="str">
        <f>"2313"</f>
        <v>2313</v>
      </c>
      <c r="J291" s="2" t="str">
        <f>"2322"</f>
        <v>2322</v>
      </c>
      <c r="K291" s="2" t="str">
        <f>"2330"</f>
        <v>2330</v>
      </c>
      <c r="L291" s="2" t="str">
        <f>"2339"</f>
        <v>2339</v>
      </c>
      <c r="M291" s="2" t="str">
        <f>"2349"</f>
        <v>2349</v>
      </c>
      <c r="N291" s="2" t="str">
        <f>"2357"</f>
        <v>2357</v>
      </c>
      <c r="O291" s="2" t="str">
        <f>"0005"</f>
        <v>0005</v>
      </c>
      <c r="R291" s="4" t="s">
        <v>13</v>
      </c>
      <c r="S291" s="2" t="s">
        <v>22</v>
      </c>
      <c r="T291" s="2" t="str">
        <f>"2233"</f>
        <v>2233</v>
      </c>
      <c r="U291" s="2" t="str">
        <f>"2241"</f>
        <v>2241</v>
      </c>
      <c r="V291" s="2" t="str">
        <f>"2249"</f>
        <v>2249</v>
      </c>
      <c r="W291" s="2" t="str">
        <f>"2258"</f>
        <v>2258</v>
      </c>
      <c r="X291" s="2" t="str">
        <f>"2306"</f>
        <v>2306</v>
      </c>
      <c r="Y291" s="2" t="str">
        <f>"2315"</f>
        <v>2315</v>
      </c>
      <c r="Z291" s="2" t="str">
        <f>"2322"</f>
        <v>2322</v>
      </c>
      <c r="AA291" s="2" t="str">
        <f>"2330"</f>
        <v>2330</v>
      </c>
      <c r="AB291" s="2" t="str">
        <f>"2338"</f>
        <v>2338</v>
      </c>
      <c r="AC291" s="2" t="str">
        <f>"2346"</f>
        <v>2346</v>
      </c>
      <c r="AD291" s="2" t="str">
        <f>"2355"</f>
        <v>2355</v>
      </c>
      <c r="AE291" s="2" t="str">
        <f>"0005"</f>
        <v>0005</v>
      </c>
    </row>
    <row r="292" spans="2:31" ht="12.75" customHeight="1" x14ac:dyDescent="0.15">
      <c r="B292" s="3" t="s">
        <v>1</v>
      </c>
      <c r="C292" s="2" t="s">
        <v>22</v>
      </c>
      <c r="D292" s="2" t="str">
        <f>"2234"</f>
        <v>2234</v>
      </c>
      <c r="E292" s="2" t="str">
        <f>"2243"</f>
        <v>2243</v>
      </c>
      <c r="F292" s="2" t="str">
        <f>"2251"</f>
        <v>2251</v>
      </c>
      <c r="G292" s="2" t="str">
        <f>"2259"</f>
        <v>2259</v>
      </c>
      <c r="H292" s="2" t="str">
        <f>"2307"</f>
        <v>2307</v>
      </c>
      <c r="I292" s="2" t="str">
        <f>"2315"</f>
        <v>2315</v>
      </c>
      <c r="J292" s="2" t="str">
        <f>"2324"</f>
        <v>2324</v>
      </c>
      <c r="K292" s="2" t="str">
        <f>"2332"</f>
        <v>2332</v>
      </c>
      <c r="L292" s="2" t="str">
        <f>"2341"</f>
        <v>2341</v>
      </c>
      <c r="M292" s="2" t="str">
        <f>"2351"</f>
        <v>2351</v>
      </c>
      <c r="N292" s="2" t="str">
        <f>"2359"</f>
        <v>2359</v>
      </c>
      <c r="O292" s="2" t="str">
        <f>"0007"</f>
        <v>0007</v>
      </c>
      <c r="R292" s="4" t="s">
        <v>14</v>
      </c>
      <c r="S292" s="2" t="s">
        <v>22</v>
      </c>
      <c r="T292" s="2" t="str">
        <f>"2235"</f>
        <v>2235</v>
      </c>
      <c r="U292" s="2" t="str">
        <f>"2243"</f>
        <v>2243</v>
      </c>
      <c r="V292" s="2" t="str">
        <f>"2251"</f>
        <v>2251</v>
      </c>
      <c r="W292" s="2" t="str">
        <f>"2300"</f>
        <v>2300</v>
      </c>
      <c r="X292" s="2" t="str">
        <f>"2308"</f>
        <v>2308</v>
      </c>
      <c r="Y292" s="2" t="str">
        <f>"2317"</f>
        <v>2317</v>
      </c>
      <c r="Z292" s="2" t="str">
        <f>"2324"</f>
        <v>2324</v>
      </c>
      <c r="AA292" s="2" t="str">
        <f>"2332"</f>
        <v>2332</v>
      </c>
      <c r="AB292" s="2" t="str">
        <f>"2340"</f>
        <v>2340</v>
      </c>
      <c r="AC292" s="2" t="str">
        <f>"2348"</f>
        <v>2348</v>
      </c>
      <c r="AD292" s="2" t="str">
        <f>"2357"</f>
        <v>2357</v>
      </c>
      <c r="AE292" s="2" t="str">
        <f>"0007"</f>
        <v>0007</v>
      </c>
    </row>
    <row r="293" spans="2:31" ht="12.75" customHeight="1" x14ac:dyDescent="0.15">
      <c r="B293" s="3" t="s">
        <v>0</v>
      </c>
      <c r="C293" s="2" t="s">
        <v>18</v>
      </c>
      <c r="D293" s="2" t="str">
        <f>"2237"</f>
        <v>2237</v>
      </c>
      <c r="E293" s="2" t="str">
        <f>"2246"</f>
        <v>2246</v>
      </c>
      <c r="F293" s="2" t="str">
        <f>"2254"</f>
        <v>2254</v>
      </c>
      <c r="G293" s="2" t="str">
        <f>"2302"</f>
        <v>2302</v>
      </c>
      <c r="H293" s="2" t="str">
        <f>"2310"</f>
        <v>2310</v>
      </c>
      <c r="I293" s="2" t="str">
        <f>"2318"</f>
        <v>2318</v>
      </c>
      <c r="J293" s="2" t="str">
        <f>"2327"</f>
        <v>2327</v>
      </c>
      <c r="K293" s="2" t="str">
        <f>"2335"</f>
        <v>2335</v>
      </c>
      <c r="L293" s="2" t="str">
        <f>"2344"</f>
        <v>2344</v>
      </c>
      <c r="M293" s="2" t="str">
        <f>"2354"</f>
        <v>2354</v>
      </c>
      <c r="N293" s="2" t="str">
        <f>"0002"</f>
        <v>0002</v>
      </c>
      <c r="O293" s="2" t="str">
        <f>"0010"</f>
        <v>0010</v>
      </c>
      <c r="R293" s="4" t="s">
        <v>15</v>
      </c>
      <c r="S293" s="2" t="s">
        <v>18</v>
      </c>
      <c r="T293" s="2" t="str">
        <f>"2237"</f>
        <v>2237</v>
      </c>
      <c r="U293" s="2" t="str">
        <f>"2245"</f>
        <v>2245</v>
      </c>
      <c r="V293" s="2" t="str">
        <f>"2253"</f>
        <v>2253</v>
      </c>
      <c r="W293" s="2" t="str">
        <f>"2302"</f>
        <v>2302</v>
      </c>
      <c r="X293" s="2" t="str">
        <f>"2310"</f>
        <v>2310</v>
      </c>
      <c r="Y293" s="2" t="str">
        <f>"2319"</f>
        <v>2319</v>
      </c>
      <c r="Z293" s="2" t="str">
        <f>"2326"</f>
        <v>2326</v>
      </c>
      <c r="AA293" s="2" t="str">
        <f>"2334"</f>
        <v>2334</v>
      </c>
      <c r="AB293" s="2" t="str">
        <f>"2342"</f>
        <v>2342</v>
      </c>
      <c r="AC293" s="2" t="str">
        <f>"2350"</f>
        <v>2350</v>
      </c>
      <c r="AD293" s="2" t="str">
        <f>"2359"</f>
        <v>2359</v>
      </c>
      <c r="AE293" s="2" t="str">
        <f>"0009"</f>
        <v>0009</v>
      </c>
    </row>
    <row r="294" spans="2:31" ht="12.75" customHeight="1" x14ac:dyDescent="0.15">
      <c r="B294" s="10" t="s">
        <v>20</v>
      </c>
      <c r="C294" s="10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R294" s="10" t="s">
        <v>20</v>
      </c>
      <c r="S294" s="10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6" spans="2:31" ht="12.75" customHeight="1" x14ac:dyDescent="0.15">
      <c r="B296" s="10" t="s">
        <v>16</v>
      </c>
      <c r="C296" s="10"/>
      <c r="D296" s="2"/>
      <c r="E296" s="2"/>
      <c r="R296" s="10" t="s">
        <v>16</v>
      </c>
      <c r="S296" s="10"/>
      <c r="T296" s="2"/>
      <c r="U296" s="2"/>
    </row>
    <row r="297" spans="2:31" ht="12.75" customHeight="1" x14ac:dyDescent="0.15">
      <c r="B297" s="10" t="s">
        <v>19</v>
      </c>
      <c r="C297" s="10"/>
      <c r="D297" s="2"/>
      <c r="E297" s="2"/>
      <c r="R297" s="10" t="s">
        <v>19</v>
      </c>
      <c r="S297" s="10"/>
      <c r="T297" s="2"/>
      <c r="U297" s="2"/>
    </row>
    <row r="298" spans="2:31" ht="12.75" customHeight="1" x14ac:dyDescent="0.15">
      <c r="B298" s="3" t="s">
        <v>15</v>
      </c>
      <c r="C298" s="2" t="s">
        <v>17</v>
      </c>
      <c r="D298" s="2" t="str">
        <f>"2351"</f>
        <v>2351</v>
      </c>
      <c r="E298" s="2" t="str">
        <f>"0000"</f>
        <v>0000</v>
      </c>
      <c r="R298" s="3" t="s">
        <v>0</v>
      </c>
      <c r="S298" s="2" t="s">
        <v>17</v>
      </c>
      <c r="T298" s="2" t="str">
        <f>"2351"</f>
        <v>2351</v>
      </c>
      <c r="U298" s="2" t="str">
        <f>"0000"</f>
        <v>0000</v>
      </c>
    </row>
    <row r="299" spans="2:31" ht="12.75" customHeight="1" x14ac:dyDescent="0.15">
      <c r="B299" s="3" t="s">
        <v>14</v>
      </c>
      <c r="C299" s="2" t="s">
        <v>22</v>
      </c>
      <c r="D299" s="2" t="str">
        <f>"2353"</f>
        <v>2353</v>
      </c>
      <c r="E299" s="2" t="str">
        <f>"0002"</f>
        <v>0002</v>
      </c>
      <c r="R299" s="4" t="s">
        <v>1</v>
      </c>
      <c r="S299" s="2" t="s">
        <v>22</v>
      </c>
      <c r="T299" s="2" t="str">
        <f>"2353"</f>
        <v>2353</v>
      </c>
      <c r="U299" s="2" t="str">
        <f>"0002"</f>
        <v>0002</v>
      </c>
    </row>
    <row r="300" spans="2:31" ht="12.75" customHeight="1" x14ac:dyDescent="0.15">
      <c r="B300" s="3" t="s">
        <v>13</v>
      </c>
      <c r="C300" s="2" t="s">
        <v>22</v>
      </c>
      <c r="D300" s="2" t="str">
        <f>"2355"</f>
        <v>2355</v>
      </c>
      <c r="E300" s="2" t="str">
        <f>"0004"</f>
        <v>0004</v>
      </c>
      <c r="R300" s="4" t="s">
        <v>2</v>
      </c>
      <c r="S300" s="2" t="s">
        <v>22</v>
      </c>
      <c r="T300" s="2" t="str">
        <f>"2355"</f>
        <v>2355</v>
      </c>
      <c r="U300" s="2" t="str">
        <f>"0004"</f>
        <v>0004</v>
      </c>
    </row>
    <row r="301" spans="2:31" ht="12.75" customHeight="1" x14ac:dyDescent="0.15">
      <c r="B301" s="3" t="s">
        <v>12</v>
      </c>
      <c r="C301" s="2" t="s">
        <v>22</v>
      </c>
      <c r="D301" s="2" t="str">
        <f>"2357"</f>
        <v>2357</v>
      </c>
      <c r="E301" s="2" t="str">
        <f>"0005"</f>
        <v>0005</v>
      </c>
      <c r="R301" s="4" t="s">
        <v>3</v>
      </c>
      <c r="S301" s="2" t="s">
        <v>22</v>
      </c>
      <c r="T301" s="2" t="str">
        <f>"2358"</f>
        <v>2358</v>
      </c>
      <c r="U301" s="2" t="str">
        <f>"0007"</f>
        <v>0007</v>
      </c>
    </row>
    <row r="302" spans="2:31" ht="12.75" customHeight="1" x14ac:dyDescent="0.15">
      <c r="B302" s="3" t="s">
        <v>11</v>
      </c>
      <c r="C302" s="2" t="s">
        <v>22</v>
      </c>
      <c r="D302" s="2" t="str">
        <f>"2358"</f>
        <v>2358</v>
      </c>
      <c r="E302" s="2" t="str">
        <f>"0007"</f>
        <v>0007</v>
      </c>
      <c r="R302" s="4" t="s">
        <v>4</v>
      </c>
      <c r="S302" s="2" t="s">
        <v>22</v>
      </c>
      <c r="T302" s="2" t="str">
        <f>"2359"</f>
        <v>2359</v>
      </c>
      <c r="U302" s="2" t="str">
        <f>"0008"</f>
        <v>0008</v>
      </c>
    </row>
    <row r="303" spans="2:31" ht="12.75" customHeight="1" x14ac:dyDescent="0.15">
      <c r="B303" s="3" t="s">
        <v>10</v>
      </c>
      <c r="C303" s="2" t="s">
        <v>22</v>
      </c>
      <c r="D303" s="2" t="str">
        <f>"0001"</f>
        <v>0001</v>
      </c>
      <c r="E303" s="2" t="str">
        <f>"0009"</f>
        <v>0009</v>
      </c>
      <c r="R303" s="4" t="s">
        <v>5</v>
      </c>
      <c r="S303" s="2" t="s">
        <v>22</v>
      </c>
      <c r="T303" s="2" t="str">
        <f>"0001"</f>
        <v>0001</v>
      </c>
      <c r="U303" s="2" t="str">
        <f>"0010"</f>
        <v>0010</v>
      </c>
    </row>
    <row r="304" spans="2:31" ht="12.75" customHeight="1" x14ac:dyDescent="0.15">
      <c r="B304" s="3" t="s">
        <v>9</v>
      </c>
      <c r="C304" s="2" t="s">
        <v>22</v>
      </c>
      <c r="D304" s="2" t="str">
        <f>"0002"</f>
        <v>0002</v>
      </c>
      <c r="E304" s="2" t="str">
        <f>"0011"</f>
        <v>0011</v>
      </c>
      <c r="R304" s="4" t="s">
        <v>6</v>
      </c>
      <c r="S304" s="2" t="s">
        <v>22</v>
      </c>
      <c r="T304" s="2" t="str">
        <f>"0002"</f>
        <v>0002</v>
      </c>
      <c r="U304" s="2" t="str">
        <f>"0011"</f>
        <v>0011</v>
      </c>
    </row>
    <row r="305" spans="2:21" ht="12.75" customHeight="1" x14ac:dyDescent="0.15">
      <c r="B305" s="3" t="s">
        <v>8</v>
      </c>
      <c r="C305" s="2" t="s">
        <v>22</v>
      </c>
      <c r="D305" s="2" t="str">
        <f>"0004"</f>
        <v>0004</v>
      </c>
      <c r="E305" s="2" t="str">
        <f>"0012"</f>
        <v>0012</v>
      </c>
      <c r="R305" s="4" t="s">
        <v>7</v>
      </c>
      <c r="S305" s="2" t="s">
        <v>22</v>
      </c>
      <c r="T305" s="2" t="str">
        <f>"0004"</f>
        <v>0004</v>
      </c>
      <c r="U305" s="2" t="str">
        <f>"0013"</f>
        <v>0013</v>
      </c>
    </row>
    <row r="306" spans="2:21" ht="12.75" customHeight="1" x14ac:dyDescent="0.15">
      <c r="B306" s="3" t="s">
        <v>7</v>
      </c>
      <c r="C306" s="2" t="s">
        <v>22</v>
      </c>
      <c r="D306" s="2" t="str">
        <f>"0005"</f>
        <v>0005</v>
      </c>
      <c r="E306" s="2" t="str">
        <f>"0014"</f>
        <v>0014</v>
      </c>
      <c r="R306" s="4" t="s">
        <v>8</v>
      </c>
      <c r="S306" s="2" t="s">
        <v>22</v>
      </c>
      <c r="T306" s="2" t="str">
        <f>"0005"</f>
        <v>0005</v>
      </c>
      <c r="U306" s="2" t="str">
        <f>"0014"</f>
        <v>0014</v>
      </c>
    </row>
    <row r="307" spans="2:21" ht="12.75" customHeight="1" x14ac:dyDescent="0.15">
      <c r="B307" s="3" t="s">
        <v>6</v>
      </c>
      <c r="C307" s="2" t="s">
        <v>22</v>
      </c>
      <c r="D307" s="2" t="str">
        <f>"0007"</f>
        <v>0007</v>
      </c>
      <c r="E307" s="2" t="str">
        <f>"0015"</f>
        <v>0015</v>
      </c>
      <c r="R307" s="4" t="s">
        <v>9</v>
      </c>
      <c r="S307" s="2" t="s">
        <v>22</v>
      </c>
      <c r="T307" s="2" t="str">
        <f>"0007"</f>
        <v>0007</v>
      </c>
      <c r="U307" s="2" t="str">
        <f>"0016"</f>
        <v>0016</v>
      </c>
    </row>
    <row r="308" spans="2:21" ht="12.75" customHeight="1" x14ac:dyDescent="0.15">
      <c r="B308" s="3" t="s">
        <v>5</v>
      </c>
      <c r="C308" s="2" t="s">
        <v>22</v>
      </c>
      <c r="D308" s="2" t="str">
        <f>"0008"</f>
        <v>0008</v>
      </c>
      <c r="E308" s="2" t="str">
        <f>"0017"</f>
        <v>0017</v>
      </c>
      <c r="R308" s="4" t="s">
        <v>10</v>
      </c>
      <c r="S308" s="2" t="s">
        <v>22</v>
      </c>
      <c r="T308" s="2" t="str">
        <f>"0009"</f>
        <v>0009</v>
      </c>
      <c r="U308" s="2" t="str">
        <f>"0018"</f>
        <v>0018</v>
      </c>
    </row>
    <row r="309" spans="2:21" ht="12.75" customHeight="1" x14ac:dyDescent="0.15">
      <c r="B309" s="3" t="s">
        <v>4</v>
      </c>
      <c r="C309" s="2" t="s">
        <v>22</v>
      </c>
      <c r="D309" s="2" t="str">
        <f>"0010"</f>
        <v>0010</v>
      </c>
      <c r="E309" s="2" t="str">
        <f>"0018"</f>
        <v>0018</v>
      </c>
      <c r="R309" s="4" t="s">
        <v>11</v>
      </c>
      <c r="S309" s="2" t="s">
        <v>22</v>
      </c>
      <c r="T309" s="2" t="str">
        <f>"0011"</f>
        <v>0011</v>
      </c>
      <c r="U309" s="2" t="str">
        <f>"0020"</f>
        <v>0020</v>
      </c>
    </row>
    <row r="310" spans="2:21" ht="12.75" customHeight="1" x14ac:dyDescent="0.15">
      <c r="B310" s="3" t="s">
        <v>3</v>
      </c>
      <c r="C310" s="2" t="s">
        <v>22</v>
      </c>
      <c r="D310" s="2" t="str">
        <f>"0011"</f>
        <v>0011</v>
      </c>
      <c r="E310" s="2" t="str">
        <f>"0020"</f>
        <v>0020</v>
      </c>
      <c r="R310" s="4" t="s">
        <v>12</v>
      </c>
      <c r="S310" s="2" t="s">
        <v>22</v>
      </c>
      <c r="T310" s="2" t="str">
        <f>"0012"</f>
        <v>0012</v>
      </c>
      <c r="U310" s="2" t="str">
        <f>"0021"</f>
        <v>0021</v>
      </c>
    </row>
    <row r="311" spans="2:21" ht="12.75" customHeight="1" x14ac:dyDescent="0.15">
      <c r="B311" s="3" t="s">
        <v>2</v>
      </c>
      <c r="C311" s="2" t="s">
        <v>22</v>
      </c>
      <c r="D311" s="2" t="str">
        <f>"0014"</f>
        <v>0014</v>
      </c>
      <c r="E311" s="2" t="str">
        <f>"0022"</f>
        <v>0022</v>
      </c>
      <c r="R311" s="4" t="s">
        <v>13</v>
      </c>
      <c r="S311" s="2" t="s">
        <v>22</v>
      </c>
      <c r="T311" s="2" t="str">
        <f>"0014"</f>
        <v>0014</v>
      </c>
      <c r="U311" s="2" t="str">
        <f>"0023"</f>
        <v>0023</v>
      </c>
    </row>
    <row r="312" spans="2:21" ht="12.75" customHeight="1" x14ac:dyDescent="0.15">
      <c r="B312" s="3" t="s">
        <v>1</v>
      </c>
      <c r="C312" s="2" t="s">
        <v>22</v>
      </c>
      <c r="D312" s="2" t="str">
        <f>"0016"</f>
        <v>0016</v>
      </c>
      <c r="E312" s="2" t="str">
        <f>"0024"</f>
        <v>0024</v>
      </c>
      <c r="R312" s="4" t="s">
        <v>14</v>
      </c>
      <c r="S312" s="2" t="s">
        <v>22</v>
      </c>
      <c r="T312" s="2" t="str">
        <f>"0016"</f>
        <v>0016</v>
      </c>
      <c r="U312" s="2" t="str">
        <f>"0025"</f>
        <v>0025</v>
      </c>
    </row>
    <row r="313" spans="2:21" ht="12.75" customHeight="1" x14ac:dyDescent="0.15">
      <c r="B313" s="3" t="s">
        <v>0</v>
      </c>
      <c r="C313" s="2" t="s">
        <v>18</v>
      </c>
      <c r="D313" s="2" t="str">
        <f>"0019"</f>
        <v>0019</v>
      </c>
      <c r="E313" s="2" t="str">
        <f>"0027"</f>
        <v>0027</v>
      </c>
      <c r="R313" s="4" t="s">
        <v>15</v>
      </c>
      <c r="S313" s="2" t="s">
        <v>18</v>
      </c>
      <c r="T313" s="2" t="str">
        <f>"0018"</f>
        <v>0018</v>
      </c>
      <c r="U313" s="2" t="str">
        <f>"0027"</f>
        <v>0027</v>
      </c>
    </row>
    <row r="314" spans="2:21" ht="12.75" customHeight="1" x14ac:dyDescent="0.15">
      <c r="B314" s="10" t="s">
        <v>20</v>
      </c>
      <c r="C314" s="10"/>
      <c r="D314" s="2"/>
      <c r="E314" s="2"/>
      <c r="R314" s="10" t="s">
        <v>20</v>
      </c>
      <c r="S314" s="10"/>
      <c r="T314" s="2"/>
      <c r="U314" s="2"/>
    </row>
  </sheetData>
  <mergeCells count="110">
    <mergeCell ref="B24:C24"/>
    <mergeCell ref="B25:C25"/>
    <mergeCell ref="B42:C42"/>
    <mergeCell ref="B45:C45"/>
    <mergeCell ref="B44:C44"/>
    <mergeCell ref="B62:C62"/>
    <mergeCell ref="B4:C4"/>
    <mergeCell ref="B5:C5"/>
    <mergeCell ref="B22:C22"/>
    <mergeCell ref="B107:C107"/>
    <mergeCell ref="B108:C108"/>
    <mergeCell ref="B125:C125"/>
    <mergeCell ref="B130:C130"/>
    <mergeCell ref="B131:C131"/>
    <mergeCell ref="B148:C148"/>
    <mergeCell ref="B67:C67"/>
    <mergeCell ref="B68:C68"/>
    <mergeCell ref="B85:C85"/>
    <mergeCell ref="B87:C87"/>
    <mergeCell ref="B88:C88"/>
    <mergeCell ref="B105:C105"/>
    <mergeCell ref="B211:C211"/>
    <mergeCell ref="B213:C213"/>
    <mergeCell ref="B214:C214"/>
    <mergeCell ref="B231:C231"/>
    <mergeCell ref="B150:C150"/>
    <mergeCell ref="B151:C151"/>
    <mergeCell ref="B168:C168"/>
    <mergeCell ref="B170:C170"/>
    <mergeCell ref="B171:C171"/>
    <mergeCell ref="B188:C188"/>
    <mergeCell ref="B276:C276"/>
    <mergeCell ref="B277:C277"/>
    <mergeCell ref="B294:C294"/>
    <mergeCell ref="B296:C296"/>
    <mergeCell ref="B297:C297"/>
    <mergeCell ref="B314:C314"/>
    <mergeCell ref="B233:C233"/>
    <mergeCell ref="B234:C234"/>
    <mergeCell ref="B251:C251"/>
    <mergeCell ref="B256:C256"/>
    <mergeCell ref="B257:C257"/>
    <mergeCell ref="B274:C274"/>
    <mergeCell ref="R2:X2"/>
    <mergeCell ref="AC2:AE2"/>
    <mergeCell ref="R24:S24"/>
    <mergeCell ref="R25:S25"/>
    <mergeCell ref="R42:S42"/>
    <mergeCell ref="R44:S44"/>
    <mergeCell ref="B191:H191"/>
    <mergeCell ref="M191:O191"/>
    <mergeCell ref="B254:H254"/>
    <mergeCell ref="M254:O254"/>
    <mergeCell ref="R4:S4"/>
    <mergeCell ref="R5:S5"/>
    <mergeCell ref="R22:S22"/>
    <mergeCell ref="R45:S45"/>
    <mergeCell ref="R62:S62"/>
    <mergeCell ref="R67:S67"/>
    <mergeCell ref="M2:O2"/>
    <mergeCell ref="B2:H2"/>
    <mergeCell ref="B65:H65"/>
    <mergeCell ref="M65:O65"/>
    <mergeCell ref="B128:H128"/>
    <mergeCell ref="M128:O128"/>
    <mergeCell ref="B193:C193"/>
    <mergeCell ref="B194:C194"/>
    <mergeCell ref="R296:S296"/>
    <mergeCell ref="R297:S297"/>
    <mergeCell ref="R314:S314"/>
    <mergeCell ref="R65:X65"/>
    <mergeCell ref="R234:S234"/>
    <mergeCell ref="R251:S251"/>
    <mergeCell ref="R256:S256"/>
    <mergeCell ref="R257:S257"/>
    <mergeCell ref="R274:S274"/>
    <mergeCell ref="R276:S276"/>
    <mergeCell ref="R194:S194"/>
    <mergeCell ref="R211:S211"/>
    <mergeCell ref="R213:S213"/>
    <mergeCell ref="R214:S214"/>
    <mergeCell ref="R231:S231"/>
    <mergeCell ref="R233:S233"/>
    <mergeCell ref="R151:S151"/>
    <mergeCell ref="R168:S168"/>
    <mergeCell ref="R170:S170"/>
    <mergeCell ref="R171:S171"/>
    <mergeCell ref="R188:S188"/>
    <mergeCell ref="R193:S193"/>
    <mergeCell ref="R108:S108"/>
    <mergeCell ref="R125:S125"/>
    <mergeCell ref="AC65:AE65"/>
    <mergeCell ref="R128:X128"/>
    <mergeCell ref="AC128:AE128"/>
    <mergeCell ref="R191:X191"/>
    <mergeCell ref="AC191:AE191"/>
    <mergeCell ref="R254:X254"/>
    <mergeCell ref="AC254:AE254"/>
    <mergeCell ref="R277:S277"/>
    <mergeCell ref="R294:S294"/>
    <mergeCell ref="R130:S130"/>
    <mergeCell ref="R131:S131"/>
    <mergeCell ref="R148:S148"/>
    <mergeCell ref="R150:S150"/>
    <mergeCell ref="R68:S68"/>
    <mergeCell ref="R85:S85"/>
    <mergeCell ref="R87:S87"/>
    <mergeCell ref="R88:S88"/>
    <mergeCell ref="R105:S105"/>
    <mergeCell ref="R107:S107"/>
  </mergeCells>
  <phoneticPr fontId="1"/>
  <pageMargins left="0.25" right="0.25" top="0.75" bottom="0.75" header="0.3" footer="0.3"/>
  <pageSetup paperSize="9" orientation="portrait" r:id="rId1"/>
  <colBreaks count="1" manualBreakCount="1">
    <brk id="16" max="3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AE315"/>
  <sheetViews>
    <sheetView zoomScaleNormal="100" workbookViewId="0"/>
  </sheetViews>
  <sheetFormatPr defaultColWidth="6.625" defaultRowHeight="12.75" customHeight="1" x14ac:dyDescent="0.15"/>
  <cols>
    <col min="1" max="1" width="2.625" style="1" customWidth="1"/>
    <col min="2" max="2" width="10.625" style="1" customWidth="1"/>
    <col min="3" max="3" width="2.625" style="1" customWidth="1"/>
    <col min="4" max="15" width="6.625" style="1"/>
    <col min="16" max="17" width="2.625" style="1" customWidth="1"/>
    <col min="18" max="18" width="10.625" style="1" customWidth="1"/>
    <col min="19" max="19" width="2.625" style="1" customWidth="1"/>
    <col min="20" max="31" width="6.625" style="1"/>
    <col min="32" max="32" width="2.625" style="1" customWidth="1"/>
    <col min="33" max="16384" width="6.625" style="1"/>
  </cols>
  <sheetData>
    <row r="2" spans="2:31" ht="12.75" customHeight="1" x14ac:dyDescent="0.15">
      <c r="B2" s="12" t="s">
        <v>29</v>
      </c>
      <c r="C2" s="13"/>
      <c r="D2" s="13"/>
      <c r="E2" s="13"/>
      <c r="F2" s="13"/>
      <c r="G2" s="13"/>
      <c r="H2" s="13"/>
      <c r="M2" s="8" t="s">
        <v>27</v>
      </c>
      <c r="N2" s="8"/>
      <c r="O2" s="8"/>
      <c r="R2" s="12" t="s">
        <v>30</v>
      </c>
      <c r="S2" s="13"/>
      <c r="T2" s="13"/>
      <c r="U2" s="13"/>
      <c r="V2" s="13"/>
      <c r="W2" s="13"/>
      <c r="X2" s="13"/>
      <c r="AC2" s="8" t="s">
        <v>27</v>
      </c>
      <c r="AD2" s="8"/>
      <c r="AE2" s="8"/>
    </row>
    <row r="4" spans="2:31" ht="12.75" customHeight="1" x14ac:dyDescent="0.15">
      <c r="B4" s="10" t="s">
        <v>16</v>
      </c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R4" s="10" t="s">
        <v>16</v>
      </c>
      <c r="S4" s="10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2:31" ht="12.75" customHeight="1" x14ac:dyDescent="0.15">
      <c r="B5" s="10" t="s">
        <v>19</v>
      </c>
      <c r="C5" s="10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R5" s="10" t="s">
        <v>19</v>
      </c>
      <c r="S5" s="10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2:31" ht="12.75" customHeight="1" x14ac:dyDescent="0.15">
      <c r="B6" s="3" t="s">
        <v>15</v>
      </c>
      <c r="C6" s="2" t="s">
        <v>17</v>
      </c>
      <c r="D6" s="2" t="str">
        <f>"0600"</f>
        <v>0600</v>
      </c>
      <c r="E6" s="2" t="str">
        <f>"0610"</f>
        <v>0610</v>
      </c>
      <c r="F6" s="2" t="str">
        <f>"0620"</f>
        <v>0620</v>
      </c>
      <c r="G6" s="2" t="str">
        <f>"0630"</f>
        <v>0630</v>
      </c>
      <c r="H6" s="2" t="str">
        <f>"0640"</f>
        <v>0640</v>
      </c>
      <c r="I6" s="2" t="str">
        <f>"0649"</f>
        <v>0649</v>
      </c>
      <c r="J6" s="2" t="str">
        <f>"0657"</f>
        <v>0657</v>
      </c>
      <c r="K6" s="2" t="str">
        <f>"0705"</f>
        <v>0705</v>
      </c>
      <c r="L6" s="2" t="str">
        <f>"0712"</f>
        <v>0712</v>
      </c>
      <c r="M6" s="2" t="str">
        <f>"0720"</f>
        <v>0720</v>
      </c>
      <c r="N6" s="2" t="str">
        <f>"0726"</f>
        <v>0726</v>
      </c>
      <c r="O6" s="2" t="str">
        <f>"0733"</f>
        <v>0733</v>
      </c>
      <c r="R6" s="3" t="s">
        <v>0</v>
      </c>
      <c r="S6" s="2" t="s">
        <v>17</v>
      </c>
      <c r="T6" s="2" t="str">
        <f>"0600"</f>
        <v>0600</v>
      </c>
      <c r="U6" s="2" t="str">
        <f>"0610"</f>
        <v>0610</v>
      </c>
      <c r="V6" s="2" t="str">
        <f>"0620"</f>
        <v>0620</v>
      </c>
      <c r="W6" s="2" t="str">
        <f>"0630"</f>
        <v>0630</v>
      </c>
      <c r="X6" s="2" t="str">
        <f>"0637"</f>
        <v>0637</v>
      </c>
      <c r="Y6" s="2" t="str">
        <f>"0645"</f>
        <v>0645</v>
      </c>
      <c r="Z6" s="2" t="str">
        <f>"0652"</f>
        <v>0652</v>
      </c>
      <c r="AA6" s="2" t="str">
        <f>"0658"</f>
        <v>0658</v>
      </c>
      <c r="AB6" s="2" t="str">
        <f>"0704"</f>
        <v>0704</v>
      </c>
      <c r="AC6" s="2" t="str">
        <f>"0710"</f>
        <v>0710</v>
      </c>
      <c r="AD6" s="2" t="str">
        <f>"0716"</f>
        <v>0716</v>
      </c>
      <c r="AE6" s="2" t="str">
        <f>"0722"</f>
        <v>0722</v>
      </c>
    </row>
    <row r="7" spans="2:31" ht="12.75" customHeight="1" x14ac:dyDescent="0.15">
      <c r="B7" s="3" t="s">
        <v>14</v>
      </c>
      <c r="C7" s="2" t="s">
        <v>22</v>
      </c>
      <c r="D7" s="2" t="str">
        <f>"0602"</f>
        <v>0602</v>
      </c>
      <c r="E7" s="2" t="str">
        <f>"0612"</f>
        <v>0612</v>
      </c>
      <c r="F7" s="2" t="str">
        <f>"0622"</f>
        <v>0622</v>
      </c>
      <c r="G7" s="2" t="str">
        <f>"0632"</f>
        <v>0632</v>
      </c>
      <c r="H7" s="2" t="str">
        <f>"0642"</f>
        <v>0642</v>
      </c>
      <c r="I7" s="2" t="str">
        <f>"0651"</f>
        <v>0651</v>
      </c>
      <c r="J7" s="2" t="str">
        <f>"0659"</f>
        <v>0659</v>
      </c>
      <c r="K7" s="2" t="str">
        <f>"0707"</f>
        <v>0707</v>
      </c>
      <c r="L7" s="2" t="str">
        <f>"0714"</f>
        <v>0714</v>
      </c>
      <c r="M7" s="2" t="str">
        <f>"0722"</f>
        <v>0722</v>
      </c>
      <c r="N7" s="2" t="str">
        <f>"0728"</f>
        <v>0728</v>
      </c>
      <c r="O7" s="2" t="str">
        <f>"0735"</f>
        <v>0735</v>
      </c>
      <c r="R7" s="4" t="s">
        <v>1</v>
      </c>
      <c r="S7" s="2" t="s">
        <v>22</v>
      </c>
      <c r="T7" s="2" t="str">
        <f>"0602"</f>
        <v>0602</v>
      </c>
      <c r="U7" s="2" t="str">
        <f>"0612"</f>
        <v>0612</v>
      </c>
      <c r="V7" s="2" t="str">
        <f>"0622"</f>
        <v>0622</v>
      </c>
      <c r="W7" s="2" t="str">
        <f>"0632"</f>
        <v>0632</v>
      </c>
      <c r="X7" s="2" t="str">
        <f>"0640"</f>
        <v>0640</v>
      </c>
      <c r="Y7" s="2" t="str">
        <f>"0647"</f>
        <v>0647</v>
      </c>
      <c r="Z7" s="2" t="str">
        <f>"0654"</f>
        <v>0654</v>
      </c>
      <c r="AA7" s="2" t="str">
        <f>"0701"</f>
        <v>0701</v>
      </c>
      <c r="AB7" s="2" t="str">
        <f>"0707"</f>
        <v>0707</v>
      </c>
      <c r="AC7" s="2" t="str">
        <f>"0713"</f>
        <v>0713</v>
      </c>
      <c r="AD7" s="2" t="str">
        <f>"0719"</f>
        <v>0719</v>
      </c>
      <c r="AE7" s="2" t="str">
        <f>"0725"</f>
        <v>0725</v>
      </c>
    </row>
    <row r="8" spans="2:31" ht="12.75" customHeight="1" x14ac:dyDescent="0.15">
      <c r="B8" s="3" t="s">
        <v>13</v>
      </c>
      <c r="C8" s="2" t="s">
        <v>22</v>
      </c>
      <c r="D8" s="2" t="str">
        <f>"0604"</f>
        <v>0604</v>
      </c>
      <c r="E8" s="2" t="str">
        <f>"0614"</f>
        <v>0614</v>
      </c>
      <c r="F8" s="2" t="str">
        <f>"0624"</f>
        <v>0624</v>
      </c>
      <c r="G8" s="2" t="str">
        <f>"0634"</f>
        <v>0634</v>
      </c>
      <c r="H8" s="2" t="str">
        <f>"0644"</f>
        <v>0644</v>
      </c>
      <c r="I8" s="2" t="str">
        <f>"0653"</f>
        <v>0653</v>
      </c>
      <c r="J8" s="2" t="str">
        <f>"0701"</f>
        <v>0701</v>
      </c>
      <c r="K8" s="2" t="str">
        <f>"0709"</f>
        <v>0709</v>
      </c>
      <c r="L8" s="2" t="str">
        <f>"0716"</f>
        <v>0716</v>
      </c>
      <c r="M8" s="2" t="str">
        <f>"0724"</f>
        <v>0724</v>
      </c>
      <c r="N8" s="2" t="str">
        <f>"0730"</f>
        <v>0730</v>
      </c>
      <c r="O8" s="2" t="str">
        <f>"0737"</f>
        <v>0737</v>
      </c>
      <c r="R8" s="4" t="s">
        <v>2</v>
      </c>
      <c r="S8" s="2" t="s">
        <v>22</v>
      </c>
      <c r="T8" s="2" t="str">
        <f>"0604"</f>
        <v>0604</v>
      </c>
      <c r="U8" s="2" t="str">
        <f>"0614"</f>
        <v>0614</v>
      </c>
      <c r="V8" s="2" t="str">
        <f>"0624"</f>
        <v>0624</v>
      </c>
      <c r="W8" s="2" t="str">
        <f>"0634"</f>
        <v>0634</v>
      </c>
      <c r="X8" s="2" t="str">
        <f>"0642"</f>
        <v>0642</v>
      </c>
      <c r="Y8" s="2" t="str">
        <f>"0649"</f>
        <v>0649</v>
      </c>
      <c r="Z8" s="2" t="str">
        <f>"0656"</f>
        <v>0656</v>
      </c>
      <c r="AA8" s="2" t="str">
        <f>"0703"</f>
        <v>0703</v>
      </c>
      <c r="AB8" s="2" t="str">
        <f>"0709"</f>
        <v>0709</v>
      </c>
      <c r="AC8" s="2" t="str">
        <f>"0715"</f>
        <v>0715</v>
      </c>
      <c r="AD8" s="2" t="str">
        <f>"0721"</f>
        <v>0721</v>
      </c>
      <c r="AE8" s="2" t="str">
        <f>"0727"</f>
        <v>0727</v>
      </c>
    </row>
    <row r="9" spans="2:31" ht="12.75" customHeight="1" x14ac:dyDescent="0.15">
      <c r="B9" s="3" t="s">
        <v>12</v>
      </c>
      <c r="C9" s="2" t="s">
        <v>22</v>
      </c>
      <c r="D9" s="2" t="str">
        <f>"0605"</f>
        <v>0605</v>
      </c>
      <c r="E9" s="2" t="str">
        <f>"0615"</f>
        <v>0615</v>
      </c>
      <c r="F9" s="2" t="str">
        <f>"0625"</f>
        <v>0625</v>
      </c>
      <c r="G9" s="2" t="str">
        <f>"0635"</f>
        <v>0635</v>
      </c>
      <c r="H9" s="2" t="str">
        <f>"0645"</f>
        <v>0645</v>
      </c>
      <c r="I9" s="2" t="str">
        <f>"0654"</f>
        <v>0654</v>
      </c>
      <c r="J9" s="2" t="str">
        <f>"0703"</f>
        <v>0703</v>
      </c>
      <c r="K9" s="2" t="str">
        <f>"0710"</f>
        <v>0710</v>
      </c>
      <c r="L9" s="2" t="str">
        <f>"0718"</f>
        <v>0718</v>
      </c>
      <c r="M9" s="2" t="str">
        <f>"0725"</f>
        <v>0725</v>
      </c>
      <c r="N9" s="2" t="str">
        <f>"0732"</f>
        <v>0732</v>
      </c>
      <c r="O9" s="2" t="str">
        <f>"0738"</f>
        <v>0738</v>
      </c>
      <c r="R9" s="4" t="s">
        <v>3</v>
      </c>
      <c r="S9" s="2" t="s">
        <v>22</v>
      </c>
      <c r="T9" s="2" t="str">
        <f>"0607"</f>
        <v>0607</v>
      </c>
      <c r="U9" s="2" t="str">
        <f>"0617"</f>
        <v>0617</v>
      </c>
      <c r="V9" s="2" t="str">
        <f>"0627"</f>
        <v>0627</v>
      </c>
      <c r="W9" s="2" t="str">
        <f>"0637"</f>
        <v>0637</v>
      </c>
      <c r="X9" s="2" t="str">
        <f>"0644"</f>
        <v>0644</v>
      </c>
      <c r="Y9" s="2" t="str">
        <f>"0652"</f>
        <v>0652</v>
      </c>
      <c r="Z9" s="2" t="str">
        <f>"0659"</f>
        <v>0659</v>
      </c>
      <c r="AA9" s="2" t="str">
        <f>"0705"</f>
        <v>0705</v>
      </c>
      <c r="AB9" s="2" t="str">
        <f>"0711"</f>
        <v>0711</v>
      </c>
      <c r="AC9" s="2" t="str">
        <f>"0717"</f>
        <v>0717</v>
      </c>
      <c r="AD9" s="2" t="str">
        <f>"0723"</f>
        <v>0723</v>
      </c>
      <c r="AE9" s="2" t="str">
        <f>"0729"</f>
        <v>0729</v>
      </c>
    </row>
    <row r="10" spans="2:31" ht="12.75" customHeight="1" x14ac:dyDescent="0.15">
      <c r="B10" s="3" t="s">
        <v>11</v>
      </c>
      <c r="C10" s="2" t="s">
        <v>22</v>
      </c>
      <c r="D10" s="2" t="str">
        <f>"0607"</f>
        <v>0607</v>
      </c>
      <c r="E10" s="2" t="str">
        <f>"0617"</f>
        <v>0617</v>
      </c>
      <c r="F10" s="2" t="str">
        <f>"0627"</f>
        <v>0627</v>
      </c>
      <c r="G10" s="2" t="str">
        <f>"0637"</f>
        <v>0637</v>
      </c>
      <c r="H10" s="2" t="str">
        <f>"0647"</f>
        <v>0647</v>
      </c>
      <c r="I10" s="2" t="str">
        <f>"0656"</f>
        <v>0656</v>
      </c>
      <c r="J10" s="2" t="str">
        <f>"0704"</f>
        <v>0704</v>
      </c>
      <c r="K10" s="2" t="str">
        <f>"0712"</f>
        <v>0712</v>
      </c>
      <c r="L10" s="2" t="str">
        <f>"0719"</f>
        <v>0719</v>
      </c>
      <c r="M10" s="2" t="str">
        <f>"0727"</f>
        <v>0727</v>
      </c>
      <c r="N10" s="2" t="str">
        <f>"0733"</f>
        <v>0733</v>
      </c>
      <c r="O10" s="2" t="str">
        <f>"0740"</f>
        <v>0740</v>
      </c>
      <c r="R10" s="4" t="s">
        <v>4</v>
      </c>
      <c r="S10" s="2" t="s">
        <v>22</v>
      </c>
      <c r="T10" s="2" t="str">
        <f>"0608"</f>
        <v>0608</v>
      </c>
      <c r="U10" s="2" t="str">
        <f>"0618"</f>
        <v>0618</v>
      </c>
      <c r="V10" s="2" t="str">
        <f>"0628"</f>
        <v>0628</v>
      </c>
      <c r="W10" s="2" t="str">
        <f>"0638"</f>
        <v>0638</v>
      </c>
      <c r="X10" s="2" t="str">
        <f>"0646"</f>
        <v>0646</v>
      </c>
      <c r="Y10" s="2" t="str">
        <f>"0653"</f>
        <v>0653</v>
      </c>
      <c r="Z10" s="2" t="str">
        <f>"0700"</f>
        <v>0700</v>
      </c>
      <c r="AA10" s="2" t="str">
        <f>"0707"</f>
        <v>0707</v>
      </c>
      <c r="AB10" s="2" t="str">
        <f>"0713"</f>
        <v>0713</v>
      </c>
      <c r="AC10" s="2" t="str">
        <f>"0719"</f>
        <v>0719</v>
      </c>
      <c r="AD10" s="2" t="str">
        <f>"0725"</f>
        <v>0725</v>
      </c>
      <c r="AE10" s="2" t="str">
        <f>"0731"</f>
        <v>0731</v>
      </c>
    </row>
    <row r="11" spans="2:31" ht="12.75" customHeight="1" x14ac:dyDescent="0.15">
      <c r="B11" s="3" t="s">
        <v>10</v>
      </c>
      <c r="C11" s="2" t="s">
        <v>22</v>
      </c>
      <c r="D11" s="2" t="str">
        <f>"0609"</f>
        <v>0609</v>
      </c>
      <c r="E11" s="2" t="str">
        <f>"0619"</f>
        <v>0619</v>
      </c>
      <c r="F11" s="2" t="str">
        <f>"0629"</f>
        <v>0629</v>
      </c>
      <c r="G11" s="2" t="str">
        <f>"0639"</f>
        <v>0639</v>
      </c>
      <c r="H11" s="2" t="str">
        <f>"0649"</f>
        <v>0649</v>
      </c>
      <c r="I11" s="2" t="str">
        <f>"0658"</f>
        <v>0658</v>
      </c>
      <c r="J11" s="2" t="str">
        <f>"0707"</f>
        <v>0707</v>
      </c>
      <c r="K11" s="2" t="str">
        <f>"0714"</f>
        <v>0714</v>
      </c>
      <c r="L11" s="2" t="str">
        <f>"0722"</f>
        <v>0722</v>
      </c>
      <c r="M11" s="2" t="str">
        <f>"0729"</f>
        <v>0729</v>
      </c>
      <c r="N11" s="2" t="str">
        <f>"0736"</f>
        <v>0736</v>
      </c>
      <c r="O11" s="2" t="str">
        <f>"0742"</f>
        <v>0742</v>
      </c>
      <c r="R11" s="4" t="s">
        <v>5</v>
      </c>
      <c r="S11" s="2" t="s">
        <v>22</v>
      </c>
      <c r="T11" s="2" t="str">
        <f>"0610"</f>
        <v>0610</v>
      </c>
      <c r="U11" s="2" t="str">
        <f>"0620"</f>
        <v>0620</v>
      </c>
      <c r="V11" s="2" t="str">
        <f>"0630"</f>
        <v>0630</v>
      </c>
      <c r="W11" s="2" t="str">
        <f>"0640"</f>
        <v>0640</v>
      </c>
      <c r="X11" s="2" t="str">
        <f>"0647"</f>
        <v>0647</v>
      </c>
      <c r="Y11" s="2" t="str">
        <f>"0655"</f>
        <v>0655</v>
      </c>
      <c r="Z11" s="2" t="str">
        <f>"0702"</f>
        <v>0702</v>
      </c>
      <c r="AA11" s="2" t="str">
        <f>"0708"</f>
        <v>0708</v>
      </c>
      <c r="AB11" s="2" t="str">
        <f>"0714"</f>
        <v>0714</v>
      </c>
      <c r="AC11" s="2" t="str">
        <f>"0720"</f>
        <v>0720</v>
      </c>
      <c r="AD11" s="2" t="str">
        <f>"0726"</f>
        <v>0726</v>
      </c>
      <c r="AE11" s="2" t="str">
        <f>"0732"</f>
        <v>0732</v>
      </c>
    </row>
    <row r="12" spans="2:31" ht="12.75" customHeight="1" x14ac:dyDescent="0.15">
      <c r="B12" s="3" t="s">
        <v>9</v>
      </c>
      <c r="C12" s="2" t="s">
        <v>22</v>
      </c>
      <c r="D12" s="2" t="str">
        <f>"0611"</f>
        <v>0611</v>
      </c>
      <c r="E12" s="2" t="str">
        <f>"0621"</f>
        <v>0621</v>
      </c>
      <c r="F12" s="2" t="str">
        <f>"0631"</f>
        <v>0631</v>
      </c>
      <c r="G12" s="2" t="str">
        <f>"0641"</f>
        <v>0641</v>
      </c>
      <c r="H12" s="2" t="str">
        <f>"0651"</f>
        <v>0651</v>
      </c>
      <c r="I12" s="2" t="str">
        <f>"0700"</f>
        <v>0700</v>
      </c>
      <c r="J12" s="2" t="str">
        <f>"0708"</f>
        <v>0708</v>
      </c>
      <c r="K12" s="2" t="str">
        <f>"0716"</f>
        <v>0716</v>
      </c>
      <c r="L12" s="2" t="str">
        <f>"0723"</f>
        <v>0723</v>
      </c>
      <c r="M12" s="2" t="str">
        <f>"0731"</f>
        <v>0731</v>
      </c>
      <c r="N12" s="2" t="str">
        <f>"0737"</f>
        <v>0737</v>
      </c>
      <c r="O12" s="2" t="str">
        <f>"0744"</f>
        <v>0744</v>
      </c>
      <c r="R12" s="4" t="s">
        <v>6</v>
      </c>
      <c r="S12" s="2" t="s">
        <v>22</v>
      </c>
      <c r="T12" s="2" t="str">
        <f>"0611"</f>
        <v>0611</v>
      </c>
      <c r="U12" s="2" t="str">
        <f>"0621"</f>
        <v>0621</v>
      </c>
      <c r="V12" s="2" t="str">
        <f>"0631"</f>
        <v>0631</v>
      </c>
      <c r="W12" s="2" t="str">
        <f>"0641"</f>
        <v>0641</v>
      </c>
      <c r="X12" s="2" t="str">
        <f>"0649"</f>
        <v>0649</v>
      </c>
      <c r="Y12" s="2" t="str">
        <f>"0656"</f>
        <v>0656</v>
      </c>
      <c r="Z12" s="2" t="str">
        <f>"0703"</f>
        <v>0703</v>
      </c>
      <c r="AA12" s="2" t="str">
        <f>"0710"</f>
        <v>0710</v>
      </c>
      <c r="AB12" s="2" t="str">
        <f>"0716"</f>
        <v>0716</v>
      </c>
      <c r="AC12" s="2" t="str">
        <f>"0722"</f>
        <v>0722</v>
      </c>
      <c r="AD12" s="2" t="str">
        <f>"0728"</f>
        <v>0728</v>
      </c>
      <c r="AE12" s="2" t="str">
        <f>"0734"</f>
        <v>0734</v>
      </c>
    </row>
    <row r="13" spans="2:31" ht="12.75" customHeight="1" x14ac:dyDescent="0.15">
      <c r="B13" s="3" t="s">
        <v>8</v>
      </c>
      <c r="C13" s="2" t="s">
        <v>22</v>
      </c>
      <c r="D13" s="2" t="str">
        <f>"0612"</f>
        <v>0612</v>
      </c>
      <c r="E13" s="2" t="str">
        <f>"0622"</f>
        <v>0622</v>
      </c>
      <c r="F13" s="2" t="str">
        <f>"0632"</f>
        <v>0632</v>
      </c>
      <c r="G13" s="2" t="str">
        <f>"0642"</f>
        <v>0642</v>
      </c>
      <c r="H13" s="2" t="str">
        <f>"0652"</f>
        <v>0652</v>
      </c>
      <c r="I13" s="2" t="str">
        <f>"0701"</f>
        <v>0701</v>
      </c>
      <c r="J13" s="2" t="str">
        <f>"0710"</f>
        <v>0710</v>
      </c>
      <c r="K13" s="2" t="str">
        <f>"0717"</f>
        <v>0717</v>
      </c>
      <c r="L13" s="2" t="str">
        <f>"0725"</f>
        <v>0725</v>
      </c>
      <c r="M13" s="2" t="str">
        <f>"0732"</f>
        <v>0732</v>
      </c>
      <c r="N13" s="2" t="str">
        <f>"0739"</f>
        <v>0739</v>
      </c>
      <c r="O13" s="2" t="str">
        <f>"0745"</f>
        <v>0745</v>
      </c>
      <c r="R13" s="4" t="s">
        <v>7</v>
      </c>
      <c r="S13" s="2" t="s">
        <v>22</v>
      </c>
      <c r="T13" s="2" t="str">
        <f>"0613"</f>
        <v>0613</v>
      </c>
      <c r="U13" s="2" t="str">
        <f>"0623"</f>
        <v>0623</v>
      </c>
      <c r="V13" s="2" t="str">
        <f>"0633"</f>
        <v>0633</v>
      </c>
      <c r="W13" s="2" t="str">
        <f>"0643"</f>
        <v>0643</v>
      </c>
      <c r="X13" s="2" t="str">
        <f>"0650"</f>
        <v>0650</v>
      </c>
      <c r="Y13" s="2" t="str">
        <f>"0658"</f>
        <v>0658</v>
      </c>
      <c r="Z13" s="2" t="str">
        <f>"0705"</f>
        <v>0705</v>
      </c>
      <c r="AA13" s="2" t="str">
        <f>"0711"</f>
        <v>0711</v>
      </c>
      <c r="AB13" s="2" t="str">
        <f>"0717"</f>
        <v>0717</v>
      </c>
      <c r="AC13" s="2" t="str">
        <f>"0723"</f>
        <v>0723</v>
      </c>
      <c r="AD13" s="2" t="str">
        <f>"0729"</f>
        <v>0729</v>
      </c>
      <c r="AE13" s="2" t="str">
        <f>"0735"</f>
        <v>0735</v>
      </c>
    </row>
    <row r="14" spans="2:31" ht="12.75" customHeight="1" x14ac:dyDescent="0.15">
      <c r="B14" s="3" t="s">
        <v>7</v>
      </c>
      <c r="C14" s="2" t="s">
        <v>22</v>
      </c>
      <c r="D14" s="2" t="str">
        <f>"0614"</f>
        <v>0614</v>
      </c>
      <c r="E14" s="2" t="str">
        <f>"0624"</f>
        <v>0624</v>
      </c>
      <c r="F14" s="2" t="str">
        <f>"0634"</f>
        <v>0634</v>
      </c>
      <c r="G14" s="2" t="str">
        <f>"0644"</f>
        <v>0644</v>
      </c>
      <c r="H14" s="2" t="str">
        <f>"0654"</f>
        <v>0654</v>
      </c>
      <c r="I14" s="2" t="str">
        <f>"0703"</f>
        <v>0703</v>
      </c>
      <c r="J14" s="2" t="str">
        <f>"0711"</f>
        <v>0711</v>
      </c>
      <c r="K14" s="2" t="str">
        <f>"0719"</f>
        <v>0719</v>
      </c>
      <c r="L14" s="2" t="str">
        <f>"0726"</f>
        <v>0726</v>
      </c>
      <c r="M14" s="2" t="str">
        <f>"0734"</f>
        <v>0734</v>
      </c>
      <c r="N14" s="2" t="str">
        <f>"0740"</f>
        <v>0740</v>
      </c>
      <c r="O14" s="2" t="str">
        <f>"0747"</f>
        <v>0747</v>
      </c>
      <c r="R14" s="4" t="s">
        <v>8</v>
      </c>
      <c r="S14" s="2" t="s">
        <v>22</v>
      </c>
      <c r="T14" s="2" t="str">
        <f>"0614"</f>
        <v>0614</v>
      </c>
      <c r="U14" s="2" t="str">
        <f>"0624"</f>
        <v>0624</v>
      </c>
      <c r="V14" s="2" t="str">
        <f>"0634"</f>
        <v>0634</v>
      </c>
      <c r="W14" s="2" t="str">
        <f>"0644"</f>
        <v>0644</v>
      </c>
      <c r="X14" s="2" t="str">
        <f>"0652"</f>
        <v>0652</v>
      </c>
      <c r="Y14" s="2" t="str">
        <f>"0659"</f>
        <v>0659</v>
      </c>
      <c r="Z14" s="2" t="str">
        <f>"0706"</f>
        <v>0706</v>
      </c>
      <c r="AA14" s="2" t="str">
        <f>"0713"</f>
        <v>0713</v>
      </c>
      <c r="AB14" s="2" t="str">
        <f>"0719"</f>
        <v>0719</v>
      </c>
      <c r="AC14" s="2" t="str">
        <f>"0725"</f>
        <v>0725</v>
      </c>
      <c r="AD14" s="2" t="str">
        <f>"0731"</f>
        <v>0731</v>
      </c>
      <c r="AE14" s="2" t="str">
        <f>"0737"</f>
        <v>0737</v>
      </c>
    </row>
    <row r="15" spans="2:31" ht="12.75" customHeight="1" x14ac:dyDescent="0.15">
      <c r="B15" s="3" t="s">
        <v>6</v>
      </c>
      <c r="C15" s="2" t="s">
        <v>22</v>
      </c>
      <c r="D15" s="2" t="str">
        <f>"0615"</f>
        <v>0615</v>
      </c>
      <c r="E15" s="2" t="str">
        <f>"0625"</f>
        <v>0625</v>
      </c>
      <c r="F15" s="2" t="str">
        <f>"0635"</f>
        <v>0635</v>
      </c>
      <c r="G15" s="2" t="str">
        <f>"0645"</f>
        <v>0645</v>
      </c>
      <c r="H15" s="2" t="str">
        <f>"0655"</f>
        <v>0655</v>
      </c>
      <c r="I15" s="2" t="str">
        <f>"0704"</f>
        <v>0704</v>
      </c>
      <c r="J15" s="2" t="str">
        <f>"0713"</f>
        <v>0713</v>
      </c>
      <c r="K15" s="2" t="str">
        <f>"0720"</f>
        <v>0720</v>
      </c>
      <c r="L15" s="2" t="str">
        <f>"0728"</f>
        <v>0728</v>
      </c>
      <c r="M15" s="2" t="str">
        <f>"0735"</f>
        <v>0735</v>
      </c>
      <c r="N15" s="2" t="str">
        <f>"0742"</f>
        <v>0742</v>
      </c>
      <c r="O15" s="2" t="str">
        <f>"0748"</f>
        <v>0748</v>
      </c>
      <c r="R15" s="4" t="s">
        <v>9</v>
      </c>
      <c r="S15" s="2" t="s">
        <v>22</v>
      </c>
      <c r="T15" s="2" t="str">
        <f>"0616"</f>
        <v>0616</v>
      </c>
      <c r="U15" s="2" t="str">
        <f>"0626"</f>
        <v>0626</v>
      </c>
      <c r="V15" s="2" t="str">
        <f>"0636"</f>
        <v>0636</v>
      </c>
      <c r="W15" s="2" t="str">
        <f>"0646"</f>
        <v>0646</v>
      </c>
      <c r="X15" s="2" t="str">
        <f>"0654"</f>
        <v>0654</v>
      </c>
      <c r="Y15" s="2" t="str">
        <f>"0701"</f>
        <v>0701</v>
      </c>
      <c r="Z15" s="2" t="str">
        <f>"0708"</f>
        <v>0708</v>
      </c>
      <c r="AA15" s="2" t="str">
        <f>"0715"</f>
        <v>0715</v>
      </c>
      <c r="AB15" s="2" t="str">
        <f>"0721"</f>
        <v>0721</v>
      </c>
      <c r="AC15" s="2" t="str">
        <f>"0727"</f>
        <v>0727</v>
      </c>
      <c r="AD15" s="2" t="str">
        <f>"0733"</f>
        <v>0733</v>
      </c>
      <c r="AE15" s="2" t="str">
        <f>"0739"</f>
        <v>0739</v>
      </c>
    </row>
    <row r="16" spans="2:31" ht="12.75" customHeight="1" x14ac:dyDescent="0.15">
      <c r="B16" s="3" t="s">
        <v>5</v>
      </c>
      <c r="C16" s="2" t="s">
        <v>22</v>
      </c>
      <c r="D16" s="2" t="str">
        <f>"0617"</f>
        <v>0617</v>
      </c>
      <c r="E16" s="2" t="str">
        <f>"0627"</f>
        <v>0627</v>
      </c>
      <c r="F16" s="2" t="str">
        <f>"0637"</f>
        <v>0637</v>
      </c>
      <c r="G16" s="2" t="str">
        <f>"0647"</f>
        <v>0647</v>
      </c>
      <c r="H16" s="2" t="str">
        <f>"0657"</f>
        <v>0657</v>
      </c>
      <c r="I16" s="2" t="str">
        <f>"0706"</f>
        <v>0706</v>
      </c>
      <c r="J16" s="2" t="str">
        <f>"0714"</f>
        <v>0714</v>
      </c>
      <c r="K16" s="2" t="str">
        <f>"0722"</f>
        <v>0722</v>
      </c>
      <c r="L16" s="2" t="str">
        <f>"0729"</f>
        <v>0729</v>
      </c>
      <c r="M16" s="2" t="str">
        <f>"0737"</f>
        <v>0737</v>
      </c>
      <c r="N16" s="2" t="str">
        <f>"0743"</f>
        <v>0743</v>
      </c>
      <c r="O16" s="2" t="str">
        <f>"0750"</f>
        <v>0750</v>
      </c>
      <c r="R16" s="4" t="s">
        <v>10</v>
      </c>
      <c r="S16" s="2" t="s">
        <v>22</v>
      </c>
      <c r="T16" s="2" t="str">
        <f>"0618"</f>
        <v>0618</v>
      </c>
      <c r="U16" s="2" t="str">
        <f>"0628"</f>
        <v>0628</v>
      </c>
      <c r="V16" s="2" t="str">
        <f>"0638"</f>
        <v>0638</v>
      </c>
      <c r="W16" s="2" t="str">
        <f>"0648"</f>
        <v>0648</v>
      </c>
      <c r="X16" s="2" t="str">
        <f>"0655"</f>
        <v>0655</v>
      </c>
      <c r="Y16" s="2" t="str">
        <f>"0703"</f>
        <v>0703</v>
      </c>
      <c r="Z16" s="2" t="str">
        <f>"0710"</f>
        <v>0710</v>
      </c>
      <c r="AA16" s="2" t="str">
        <f>"0716"</f>
        <v>0716</v>
      </c>
      <c r="AB16" s="2" t="str">
        <f>"0722"</f>
        <v>0722</v>
      </c>
      <c r="AC16" s="2" t="str">
        <f>"0728"</f>
        <v>0728</v>
      </c>
      <c r="AD16" s="2" t="str">
        <f>"0734"</f>
        <v>0734</v>
      </c>
      <c r="AE16" s="2" t="str">
        <f>"0740"</f>
        <v>0740</v>
      </c>
    </row>
    <row r="17" spans="2:31" ht="12.75" customHeight="1" x14ac:dyDescent="0.15">
      <c r="B17" s="3" t="s">
        <v>4</v>
      </c>
      <c r="C17" s="2" t="s">
        <v>22</v>
      </c>
      <c r="D17" s="2" t="str">
        <f>"0618"</f>
        <v>0618</v>
      </c>
      <c r="E17" s="2" t="str">
        <f>"0628"</f>
        <v>0628</v>
      </c>
      <c r="F17" s="2" t="str">
        <f>"0638"</f>
        <v>0638</v>
      </c>
      <c r="G17" s="2" t="str">
        <f>"0648"</f>
        <v>0648</v>
      </c>
      <c r="H17" s="2" t="str">
        <f>"0658"</f>
        <v>0658</v>
      </c>
      <c r="I17" s="2" t="str">
        <f>"0707"</f>
        <v>0707</v>
      </c>
      <c r="J17" s="2" t="str">
        <f>"0716"</f>
        <v>0716</v>
      </c>
      <c r="K17" s="2" t="str">
        <f>"0723"</f>
        <v>0723</v>
      </c>
      <c r="L17" s="2" t="str">
        <f>"0731"</f>
        <v>0731</v>
      </c>
      <c r="M17" s="2" t="str">
        <f>"0738"</f>
        <v>0738</v>
      </c>
      <c r="N17" s="2" t="str">
        <f>"0745"</f>
        <v>0745</v>
      </c>
      <c r="O17" s="2" t="str">
        <f>"0751"</f>
        <v>0751</v>
      </c>
      <c r="R17" s="4" t="s">
        <v>11</v>
      </c>
      <c r="S17" s="2" t="s">
        <v>22</v>
      </c>
      <c r="T17" s="2" t="str">
        <f>"0620"</f>
        <v>0620</v>
      </c>
      <c r="U17" s="2" t="str">
        <f>"0630"</f>
        <v>0630</v>
      </c>
      <c r="V17" s="2" t="str">
        <f>"0640"</f>
        <v>0640</v>
      </c>
      <c r="W17" s="2" t="str">
        <f>"0650"</f>
        <v>0650</v>
      </c>
      <c r="X17" s="2" t="str">
        <f>"0657"</f>
        <v>0657</v>
      </c>
      <c r="Y17" s="2" t="str">
        <f>"0705"</f>
        <v>0705</v>
      </c>
      <c r="Z17" s="2" t="str">
        <f>"0712"</f>
        <v>0712</v>
      </c>
      <c r="AA17" s="2" t="str">
        <f>"0718"</f>
        <v>0718</v>
      </c>
      <c r="AB17" s="2" t="str">
        <f>"0724"</f>
        <v>0724</v>
      </c>
      <c r="AC17" s="2" t="str">
        <f>"0730"</f>
        <v>0730</v>
      </c>
      <c r="AD17" s="2" t="str">
        <f>"0736"</f>
        <v>0736</v>
      </c>
      <c r="AE17" s="2" t="str">
        <f>"0742"</f>
        <v>0742</v>
      </c>
    </row>
    <row r="18" spans="2:31" ht="12.75" customHeight="1" x14ac:dyDescent="0.15">
      <c r="B18" s="3" t="s">
        <v>3</v>
      </c>
      <c r="C18" s="2" t="s">
        <v>22</v>
      </c>
      <c r="D18" s="2" t="str">
        <f>"0620"</f>
        <v>0620</v>
      </c>
      <c r="E18" s="2" t="str">
        <f>"0630"</f>
        <v>0630</v>
      </c>
      <c r="F18" s="2" t="str">
        <f>"0640"</f>
        <v>0640</v>
      </c>
      <c r="G18" s="2" t="str">
        <f>"0650"</f>
        <v>0650</v>
      </c>
      <c r="H18" s="2" t="str">
        <f>"0700"</f>
        <v>0700</v>
      </c>
      <c r="I18" s="2" t="str">
        <f>"0709"</f>
        <v>0709</v>
      </c>
      <c r="J18" s="2" t="str">
        <f>"0717"</f>
        <v>0717</v>
      </c>
      <c r="K18" s="2" t="str">
        <f>"0725"</f>
        <v>0725</v>
      </c>
      <c r="L18" s="2" t="str">
        <f>"0732"</f>
        <v>0732</v>
      </c>
      <c r="M18" s="2" t="str">
        <f>"0740"</f>
        <v>0740</v>
      </c>
      <c r="N18" s="2" t="str">
        <f>"0746"</f>
        <v>0746</v>
      </c>
      <c r="O18" s="2" t="str">
        <f>"0753"</f>
        <v>0753</v>
      </c>
      <c r="R18" s="4" t="s">
        <v>12</v>
      </c>
      <c r="S18" s="2" t="s">
        <v>22</v>
      </c>
      <c r="T18" s="2" t="str">
        <f>"0621"</f>
        <v>0621</v>
      </c>
      <c r="U18" s="2" t="str">
        <f>"0631"</f>
        <v>0631</v>
      </c>
      <c r="V18" s="2" t="str">
        <f>"0641"</f>
        <v>0641</v>
      </c>
      <c r="W18" s="2" t="str">
        <f>"0651"</f>
        <v>0651</v>
      </c>
      <c r="X18" s="2" t="str">
        <f>"0659"</f>
        <v>0659</v>
      </c>
      <c r="Y18" s="2" t="str">
        <f>"0706"</f>
        <v>0706</v>
      </c>
      <c r="Z18" s="2" t="str">
        <f>"0713"</f>
        <v>0713</v>
      </c>
      <c r="AA18" s="2" t="str">
        <f>"0720"</f>
        <v>0720</v>
      </c>
      <c r="AB18" s="2" t="str">
        <f>"0726"</f>
        <v>0726</v>
      </c>
      <c r="AC18" s="2" t="str">
        <f>"0732"</f>
        <v>0732</v>
      </c>
      <c r="AD18" s="2" t="str">
        <f>"0738"</f>
        <v>0738</v>
      </c>
      <c r="AE18" s="2" t="str">
        <f>"0744"</f>
        <v>0744</v>
      </c>
    </row>
    <row r="19" spans="2:31" ht="12.75" customHeight="1" x14ac:dyDescent="0.15">
      <c r="B19" s="3" t="s">
        <v>2</v>
      </c>
      <c r="C19" s="2" t="s">
        <v>22</v>
      </c>
      <c r="D19" s="2" t="str">
        <f>"0622"</f>
        <v>0622</v>
      </c>
      <c r="E19" s="2" t="str">
        <f>"0632"</f>
        <v>0632</v>
      </c>
      <c r="F19" s="2" t="str">
        <f>"0642"</f>
        <v>0642</v>
      </c>
      <c r="G19" s="2" t="str">
        <f>"0652"</f>
        <v>0652</v>
      </c>
      <c r="H19" s="2" t="str">
        <f>"0702"</f>
        <v>0702</v>
      </c>
      <c r="I19" s="2" t="str">
        <f>"0711"</f>
        <v>0711</v>
      </c>
      <c r="J19" s="2" t="str">
        <f>"0720"</f>
        <v>0720</v>
      </c>
      <c r="K19" s="2" t="str">
        <f>"0727"</f>
        <v>0727</v>
      </c>
      <c r="L19" s="2" t="str">
        <f>"0735"</f>
        <v>0735</v>
      </c>
      <c r="M19" s="2" t="str">
        <f>"0742"</f>
        <v>0742</v>
      </c>
      <c r="N19" s="2" t="str">
        <f>"0749"</f>
        <v>0749</v>
      </c>
      <c r="O19" s="2" t="str">
        <f>"0755"</f>
        <v>0755</v>
      </c>
      <c r="R19" s="4" t="s">
        <v>13</v>
      </c>
      <c r="S19" s="2" t="s">
        <v>22</v>
      </c>
      <c r="T19" s="2" t="str">
        <f>"0623"</f>
        <v>0623</v>
      </c>
      <c r="U19" s="2" t="str">
        <f>"0633"</f>
        <v>0633</v>
      </c>
      <c r="V19" s="2" t="str">
        <f>"0643"</f>
        <v>0643</v>
      </c>
      <c r="W19" s="2" t="str">
        <f>"0653"</f>
        <v>0653</v>
      </c>
      <c r="X19" s="2" t="str">
        <f>"0700"</f>
        <v>0700</v>
      </c>
      <c r="Y19" s="2" t="str">
        <f>"0708"</f>
        <v>0708</v>
      </c>
      <c r="Z19" s="2" t="str">
        <f>"0715"</f>
        <v>0715</v>
      </c>
      <c r="AA19" s="2" t="str">
        <f>"0721"</f>
        <v>0721</v>
      </c>
      <c r="AB19" s="2" t="str">
        <f>"0727"</f>
        <v>0727</v>
      </c>
      <c r="AC19" s="2" t="str">
        <f>"0733"</f>
        <v>0733</v>
      </c>
      <c r="AD19" s="2" t="str">
        <f>"0739"</f>
        <v>0739</v>
      </c>
      <c r="AE19" s="2" t="str">
        <f>"0745"</f>
        <v>0745</v>
      </c>
    </row>
    <row r="20" spans="2:31" ht="12.75" customHeight="1" x14ac:dyDescent="0.15">
      <c r="B20" s="3" t="s">
        <v>1</v>
      </c>
      <c r="C20" s="2" t="s">
        <v>22</v>
      </c>
      <c r="D20" s="2" t="str">
        <f>"0624"</f>
        <v>0624</v>
      </c>
      <c r="E20" s="2" t="str">
        <f>"0634"</f>
        <v>0634</v>
      </c>
      <c r="F20" s="2" t="str">
        <f>"0644"</f>
        <v>0644</v>
      </c>
      <c r="G20" s="2" t="str">
        <f>"0654"</f>
        <v>0654</v>
      </c>
      <c r="H20" s="2" t="str">
        <f>"0704"</f>
        <v>0704</v>
      </c>
      <c r="I20" s="2" t="str">
        <f>"0713"</f>
        <v>0713</v>
      </c>
      <c r="J20" s="2" t="str">
        <f>"0722"</f>
        <v>0722</v>
      </c>
      <c r="K20" s="2" t="str">
        <f>"0729"</f>
        <v>0729</v>
      </c>
      <c r="L20" s="2" t="str">
        <f>"0737"</f>
        <v>0737</v>
      </c>
      <c r="M20" s="2" t="str">
        <f>"0744"</f>
        <v>0744</v>
      </c>
      <c r="N20" s="2" t="str">
        <f>"0751"</f>
        <v>0751</v>
      </c>
      <c r="O20" s="2" t="str">
        <f>"0757"</f>
        <v>0757</v>
      </c>
      <c r="R20" s="4" t="s">
        <v>14</v>
      </c>
      <c r="S20" s="2" t="s">
        <v>22</v>
      </c>
      <c r="T20" s="2" t="str">
        <f>"0625"</f>
        <v>0625</v>
      </c>
      <c r="U20" s="2" t="str">
        <f>"0635"</f>
        <v>0635</v>
      </c>
      <c r="V20" s="2" t="str">
        <f>"0645"</f>
        <v>0645</v>
      </c>
      <c r="W20" s="2" t="str">
        <f>"0655"</f>
        <v>0655</v>
      </c>
      <c r="X20" s="2" t="str">
        <f>"0702"</f>
        <v>0702</v>
      </c>
      <c r="Y20" s="2" t="str">
        <f>"0710"</f>
        <v>0710</v>
      </c>
      <c r="Z20" s="2" t="str">
        <f>"0717"</f>
        <v>0717</v>
      </c>
      <c r="AA20" s="2" t="str">
        <f>"0723"</f>
        <v>0723</v>
      </c>
      <c r="AB20" s="2" t="str">
        <f>"0729"</f>
        <v>0729</v>
      </c>
      <c r="AC20" s="2" t="str">
        <f>"0735"</f>
        <v>0735</v>
      </c>
      <c r="AD20" s="2" t="str">
        <f>"0741"</f>
        <v>0741</v>
      </c>
      <c r="AE20" s="2" t="str">
        <f>"0747"</f>
        <v>0747</v>
      </c>
    </row>
    <row r="21" spans="2:31" ht="12.75" customHeight="1" x14ac:dyDescent="0.15">
      <c r="B21" s="3" t="s">
        <v>0</v>
      </c>
      <c r="C21" s="2" t="s">
        <v>18</v>
      </c>
      <c r="D21" s="2" t="str">
        <f>"0627"</f>
        <v>0627</v>
      </c>
      <c r="E21" s="2" t="str">
        <f>"0637"</f>
        <v>0637</v>
      </c>
      <c r="F21" s="2" t="str">
        <f>"0647"</f>
        <v>0647</v>
      </c>
      <c r="G21" s="2" t="str">
        <f>"0657"</f>
        <v>0657</v>
      </c>
      <c r="H21" s="2" t="str">
        <f>"0707"</f>
        <v>0707</v>
      </c>
      <c r="I21" s="2" t="str">
        <f>"0716"</f>
        <v>0716</v>
      </c>
      <c r="J21" s="2" t="str">
        <f>"0725"</f>
        <v>0725</v>
      </c>
      <c r="K21" s="2" t="str">
        <f>"0732"</f>
        <v>0732</v>
      </c>
      <c r="L21" s="2" t="str">
        <f>"0740"</f>
        <v>0740</v>
      </c>
      <c r="M21" s="2" t="str">
        <f>"0747"</f>
        <v>0747</v>
      </c>
      <c r="N21" s="2" t="str">
        <f>"0754"</f>
        <v>0754</v>
      </c>
      <c r="O21" s="2" t="str">
        <f>"0800"</f>
        <v>0800</v>
      </c>
      <c r="R21" s="4" t="s">
        <v>15</v>
      </c>
      <c r="S21" s="2" t="s">
        <v>18</v>
      </c>
      <c r="T21" s="2" t="str">
        <f>"0627"</f>
        <v>0627</v>
      </c>
      <c r="U21" s="2" t="str">
        <f>"0637"</f>
        <v>0637</v>
      </c>
      <c r="V21" s="2" t="str">
        <f>"0647"</f>
        <v>0647</v>
      </c>
      <c r="W21" s="2" t="str">
        <f>"0657"</f>
        <v>0657</v>
      </c>
      <c r="X21" s="2" t="str">
        <f>"0704"</f>
        <v>0704</v>
      </c>
      <c r="Y21" s="2" t="str">
        <f>"0712"</f>
        <v>0712</v>
      </c>
      <c r="Z21" s="2" t="str">
        <f>"0719"</f>
        <v>0719</v>
      </c>
      <c r="AA21" s="2" t="str">
        <f>"0725"</f>
        <v>0725</v>
      </c>
      <c r="AB21" s="2" t="str">
        <f>"0731"</f>
        <v>0731</v>
      </c>
      <c r="AC21" s="2" t="str">
        <f>"0737"</f>
        <v>0737</v>
      </c>
      <c r="AD21" s="2" t="str">
        <f>"0743"</f>
        <v>0743</v>
      </c>
      <c r="AE21" s="2" t="str">
        <f>"0749"</f>
        <v>0749</v>
      </c>
    </row>
    <row r="22" spans="2:31" ht="12.75" customHeight="1" x14ac:dyDescent="0.15">
      <c r="B22" s="10" t="s">
        <v>20</v>
      </c>
      <c r="C22" s="10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R22" s="10" t="s">
        <v>20</v>
      </c>
      <c r="S22" s="10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4" spans="2:31" ht="12.75" customHeight="1" x14ac:dyDescent="0.15">
      <c r="B24" s="10" t="s">
        <v>16</v>
      </c>
      <c r="C24" s="10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R24" s="10" t="s">
        <v>16</v>
      </c>
      <c r="S24" s="10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2:31" ht="12.75" customHeight="1" x14ac:dyDescent="0.15">
      <c r="B25" s="10" t="s">
        <v>19</v>
      </c>
      <c r="C25" s="10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R25" s="10" t="s">
        <v>19</v>
      </c>
      <c r="S25" s="10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2:31" ht="12.75" customHeight="1" x14ac:dyDescent="0.15">
      <c r="B26" s="3" t="s">
        <v>15</v>
      </c>
      <c r="C26" s="2" t="s">
        <v>17</v>
      </c>
      <c r="D26" s="2" t="str">
        <f>"0739"</f>
        <v>0739</v>
      </c>
      <c r="E26" s="2" t="str">
        <f>"0745"</f>
        <v>0745</v>
      </c>
      <c r="F26" s="2" t="str">
        <f>"0751"</f>
        <v>0751</v>
      </c>
      <c r="G26" s="2" t="str">
        <f>"0757"</f>
        <v>0757</v>
      </c>
      <c r="H26" s="2" t="str">
        <f>"0803"</f>
        <v>0803</v>
      </c>
      <c r="I26" s="2" t="str">
        <f>"0809"</f>
        <v>0809</v>
      </c>
      <c r="J26" s="2" t="str">
        <f>"0815"</f>
        <v>0815</v>
      </c>
      <c r="K26" s="2" t="str">
        <f>"0821"</f>
        <v>0821</v>
      </c>
      <c r="L26" s="2" t="str">
        <f>"0827"</f>
        <v>0827</v>
      </c>
      <c r="M26" s="2" t="str">
        <f>"0832"</f>
        <v>0832</v>
      </c>
      <c r="N26" s="2" t="str">
        <f>"0838"</f>
        <v>0838</v>
      </c>
      <c r="O26" s="2" t="str">
        <f>"0844"</f>
        <v>0844</v>
      </c>
      <c r="R26" s="3" t="s">
        <v>0</v>
      </c>
      <c r="S26" s="2" t="s">
        <v>17</v>
      </c>
      <c r="T26" s="2" t="str">
        <f>"0728"</f>
        <v>0728</v>
      </c>
      <c r="U26" s="2" t="str">
        <f>"0734"</f>
        <v>0734</v>
      </c>
      <c r="V26" s="2" t="str">
        <f>"0740"</f>
        <v>0740</v>
      </c>
      <c r="W26" s="2" t="str">
        <f>"0745"</f>
        <v>0745</v>
      </c>
      <c r="X26" s="2" t="str">
        <f>"0751"</f>
        <v>0751</v>
      </c>
      <c r="Y26" s="2" t="str">
        <f>"0757"</f>
        <v>0757</v>
      </c>
      <c r="Z26" s="2" t="str">
        <f>"0803"</f>
        <v>0803</v>
      </c>
      <c r="AA26" s="2" t="str">
        <f>"0809"</f>
        <v>0809</v>
      </c>
      <c r="AB26" s="2" t="str">
        <f>"0815"</f>
        <v>0815</v>
      </c>
      <c r="AC26" s="2" t="str">
        <f>"0821"</f>
        <v>0821</v>
      </c>
      <c r="AD26" s="2" t="str">
        <f>"0827"</f>
        <v>0827</v>
      </c>
      <c r="AE26" s="2" t="str">
        <f>"0833"</f>
        <v>0833</v>
      </c>
    </row>
    <row r="27" spans="2:31" ht="12.75" customHeight="1" x14ac:dyDescent="0.15">
      <c r="B27" s="3" t="s">
        <v>14</v>
      </c>
      <c r="C27" s="2" t="s">
        <v>22</v>
      </c>
      <c r="D27" s="2" t="str">
        <f>"0741"</f>
        <v>0741</v>
      </c>
      <c r="E27" s="2" t="str">
        <f>"0747"</f>
        <v>0747</v>
      </c>
      <c r="F27" s="2" t="str">
        <f>"0753"</f>
        <v>0753</v>
      </c>
      <c r="G27" s="2" t="str">
        <f>"0759"</f>
        <v>0759</v>
      </c>
      <c r="H27" s="2" t="str">
        <f>"0805"</f>
        <v>0805</v>
      </c>
      <c r="I27" s="2" t="str">
        <f>"0811"</f>
        <v>0811</v>
      </c>
      <c r="J27" s="2" t="str">
        <f>"0817"</f>
        <v>0817</v>
      </c>
      <c r="K27" s="2" t="str">
        <f>"0823"</f>
        <v>0823</v>
      </c>
      <c r="L27" s="2" t="str">
        <f>"0829"</f>
        <v>0829</v>
      </c>
      <c r="M27" s="2" t="str">
        <f>"0834"</f>
        <v>0834</v>
      </c>
      <c r="N27" s="2" t="str">
        <f>"0840"</f>
        <v>0840</v>
      </c>
      <c r="O27" s="2" t="str">
        <f>"0846"</f>
        <v>0846</v>
      </c>
      <c r="R27" s="4" t="s">
        <v>1</v>
      </c>
      <c r="S27" s="2" t="s">
        <v>22</v>
      </c>
      <c r="T27" s="2" t="str">
        <f>"0731"</f>
        <v>0731</v>
      </c>
      <c r="U27" s="2" t="str">
        <f>"0737"</f>
        <v>0737</v>
      </c>
      <c r="V27" s="2" t="str">
        <f>"0742"</f>
        <v>0742</v>
      </c>
      <c r="W27" s="2" t="str">
        <f>"0747"</f>
        <v>0747</v>
      </c>
      <c r="X27" s="2" t="str">
        <f>"0753"</f>
        <v>0753</v>
      </c>
      <c r="Y27" s="2" t="str">
        <f>"0759"</f>
        <v>0759</v>
      </c>
      <c r="Z27" s="2" t="str">
        <f>"0805"</f>
        <v>0805</v>
      </c>
      <c r="AA27" s="2" t="str">
        <f>"0811"</f>
        <v>0811</v>
      </c>
      <c r="AB27" s="2" t="str">
        <f>"0817"</f>
        <v>0817</v>
      </c>
      <c r="AC27" s="2" t="str">
        <f>"0823"</f>
        <v>0823</v>
      </c>
      <c r="AD27" s="2" t="str">
        <f>"0829"</f>
        <v>0829</v>
      </c>
      <c r="AE27" s="2" t="str">
        <f>"0835"</f>
        <v>0835</v>
      </c>
    </row>
    <row r="28" spans="2:31" ht="12.75" customHeight="1" x14ac:dyDescent="0.15">
      <c r="B28" s="3" t="s">
        <v>13</v>
      </c>
      <c r="C28" s="2" t="s">
        <v>22</v>
      </c>
      <c r="D28" s="2" t="str">
        <f>"0743"</f>
        <v>0743</v>
      </c>
      <c r="E28" s="2" t="str">
        <f>"0749"</f>
        <v>0749</v>
      </c>
      <c r="F28" s="2" t="str">
        <f>"0755"</f>
        <v>0755</v>
      </c>
      <c r="G28" s="2" t="str">
        <f>"0801"</f>
        <v>0801</v>
      </c>
      <c r="H28" s="2" t="str">
        <f>"0807"</f>
        <v>0807</v>
      </c>
      <c r="I28" s="2" t="str">
        <f>"0813"</f>
        <v>0813</v>
      </c>
      <c r="J28" s="2" t="str">
        <f>"0819"</f>
        <v>0819</v>
      </c>
      <c r="K28" s="2" t="str">
        <f>"0825"</f>
        <v>0825</v>
      </c>
      <c r="L28" s="2" t="str">
        <f>"0831"</f>
        <v>0831</v>
      </c>
      <c r="M28" s="2" t="str">
        <f>"0836"</f>
        <v>0836</v>
      </c>
      <c r="N28" s="2" t="str">
        <f>"0842"</f>
        <v>0842</v>
      </c>
      <c r="O28" s="2" t="str">
        <f>"0848"</f>
        <v>0848</v>
      </c>
      <c r="R28" s="4" t="s">
        <v>2</v>
      </c>
      <c r="S28" s="2" t="s">
        <v>22</v>
      </c>
      <c r="T28" s="2" t="str">
        <f>"0733"</f>
        <v>0733</v>
      </c>
      <c r="U28" s="2" t="str">
        <f>"0739"</f>
        <v>0739</v>
      </c>
      <c r="V28" s="2" t="str">
        <f>"0744"</f>
        <v>0744</v>
      </c>
      <c r="W28" s="2" t="str">
        <f>"0749"</f>
        <v>0749</v>
      </c>
      <c r="X28" s="2" t="str">
        <f>"0755"</f>
        <v>0755</v>
      </c>
      <c r="Y28" s="2" t="str">
        <f>"0801"</f>
        <v>0801</v>
      </c>
      <c r="Z28" s="2" t="str">
        <f>"0807"</f>
        <v>0807</v>
      </c>
      <c r="AA28" s="2" t="str">
        <f>"0813"</f>
        <v>0813</v>
      </c>
      <c r="AB28" s="2" t="str">
        <f>"0819"</f>
        <v>0819</v>
      </c>
      <c r="AC28" s="2" t="str">
        <f>"0825"</f>
        <v>0825</v>
      </c>
      <c r="AD28" s="2" t="str">
        <f>"0831"</f>
        <v>0831</v>
      </c>
      <c r="AE28" s="2" t="str">
        <f>"0837"</f>
        <v>0837</v>
      </c>
    </row>
    <row r="29" spans="2:31" ht="12.75" customHeight="1" x14ac:dyDescent="0.15">
      <c r="B29" s="3" t="s">
        <v>12</v>
      </c>
      <c r="C29" s="2" t="s">
        <v>22</v>
      </c>
      <c r="D29" s="2" t="str">
        <f>"0744"</f>
        <v>0744</v>
      </c>
      <c r="E29" s="2" t="str">
        <f>"0750"</f>
        <v>0750</v>
      </c>
      <c r="F29" s="2" t="str">
        <f>"0756"</f>
        <v>0756</v>
      </c>
      <c r="G29" s="2" t="str">
        <f>"0802"</f>
        <v>0802</v>
      </c>
      <c r="H29" s="2" t="str">
        <f>"0808"</f>
        <v>0808</v>
      </c>
      <c r="I29" s="2" t="str">
        <f>"0814"</f>
        <v>0814</v>
      </c>
      <c r="J29" s="2" t="str">
        <f>"0820"</f>
        <v>0820</v>
      </c>
      <c r="K29" s="2" t="str">
        <f>"0826"</f>
        <v>0826</v>
      </c>
      <c r="L29" s="2" t="str">
        <f>"0832"</f>
        <v>0832</v>
      </c>
      <c r="M29" s="2" t="str">
        <f>"0837"</f>
        <v>0837</v>
      </c>
      <c r="N29" s="2" t="str">
        <f>"0844"</f>
        <v>0844</v>
      </c>
      <c r="O29" s="2" t="str">
        <f>"0850"</f>
        <v>0850</v>
      </c>
      <c r="R29" s="4" t="s">
        <v>3</v>
      </c>
      <c r="S29" s="2" t="s">
        <v>22</v>
      </c>
      <c r="T29" s="2" t="str">
        <f>"0735"</f>
        <v>0735</v>
      </c>
      <c r="U29" s="2" t="str">
        <f>"0741"</f>
        <v>0741</v>
      </c>
      <c r="V29" s="2" t="str">
        <f>"0747"</f>
        <v>0747</v>
      </c>
      <c r="W29" s="2" t="str">
        <f>"0752"</f>
        <v>0752</v>
      </c>
      <c r="X29" s="2" t="str">
        <f>"0758"</f>
        <v>0758</v>
      </c>
      <c r="Y29" s="2" t="str">
        <f>"0804"</f>
        <v>0804</v>
      </c>
      <c r="Z29" s="2" t="str">
        <f>"0810"</f>
        <v>0810</v>
      </c>
      <c r="AA29" s="2" t="str">
        <f>"0816"</f>
        <v>0816</v>
      </c>
      <c r="AB29" s="2" t="str">
        <f>"0822"</f>
        <v>0822</v>
      </c>
      <c r="AC29" s="2" t="str">
        <f>"0828"</f>
        <v>0828</v>
      </c>
      <c r="AD29" s="2" t="str">
        <f>"0834"</f>
        <v>0834</v>
      </c>
      <c r="AE29" s="2" t="str">
        <f>"0840"</f>
        <v>0840</v>
      </c>
    </row>
    <row r="30" spans="2:31" ht="12.75" customHeight="1" x14ac:dyDescent="0.15">
      <c r="B30" s="3" t="s">
        <v>11</v>
      </c>
      <c r="C30" s="2" t="s">
        <v>22</v>
      </c>
      <c r="D30" s="2" t="str">
        <f>"0746"</f>
        <v>0746</v>
      </c>
      <c r="E30" s="2" t="str">
        <f>"0752"</f>
        <v>0752</v>
      </c>
      <c r="F30" s="2" t="str">
        <f>"0758"</f>
        <v>0758</v>
      </c>
      <c r="G30" s="2" t="str">
        <f>"0804"</f>
        <v>0804</v>
      </c>
      <c r="H30" s="2" t="str">
        <f>"0810"</f>
        <v>0810</v>
      </c>
      <c r="I30" s="2" t="str">
        <f>"0816"</f>
        <v>0816</v>
      </c>
      <c r="J30" s="2" t="str">
        <f>"0822"</f>
        <v>0822</v>
      </c>
      <c r="K30" s="2" t="str">
        <f>"0828"</f>
        <v>0828</v>
      </c>
      <c r="L30" s="2" t="str">
        <f>"0834"</f>
        <v>0834</v>
      </c>
      <c r="M30" s="2" t="str">
        <f>"0839"</f>
        <v>0839</v>
      </c>
      <c r="N30" s="2" t="str">
        <f>"0845"</f>
        <v>0845</v>
      </c>
      <c r="O30" s="2" t="str">
        <f>"0851"</f>
        <v>0851</v>
      </c>
      <c r="R30" s="4" t="s">
        <v>4</v>
      </c>
      <c r="S30" s="2" t="s">
        <v>22</v>
      </c>
      <c r="T30" s="2" t="str">
        <f>"0737"</f>
        <v>0737</v>
      </c>
      <c r="U30" s="2" t="str">
        <f>"0743"</f>
        <v>0743</v>
      </c>
      <c r="V30" s="2" t="str">
        <f>"0748"</f>
        <v>0748</v>
      </c>
      <c r="W30" s="2" t="str">
        <f>"0753"</f>
        <v>0753</v>
      </c>
      <c r="X30" s="2" t="str">
        <f>"0759"</f>
        <v>0759</v>
      </c>
      <c r="Y30" s="2" t="str">
        <f>"0805"</f>
        <v>0805</v>
      </c>
      <c r="Z30" s="2" t="str">
        <f>"0811"</f>
        <v>0811</v>
      </c>
      <c r="AA30" s="2" t="str">
        <f>"0817"</f>
        <v>0817</v>
      </c>
      <c r="AB30" s="2" t="str">
        <f>"0823"</f>
        <v>0823</v>
      </c>
      <c r="AC30" s="2" t="str">
        <f>"0829"</f>
        <v>0829</v>
      </c>
      <c r="AD30" s="2" t="str">
        <f>"0835"</f>
        <v>0835</v>
      </c>
      <c r="AE30" s="2" t="str">
        <f>"0841"</f>
        <v>0841</v>
      </c>
    </row>
    <row r="31" spans="2:31" ht="12.75" customHeight="1" x14ac:dyDescent="0.15">
      <c r="B31" s="3" t="s">
        <v>10</v>
      </c>
      <c r="C31" s="2" t="s">
        <v>22</v>
      </c>
      <c r="D31" s="2" t="str">
        <f>"0748"</f>
        <v>0748</v>
      </c>
      <c r="E31" s="2" t="str">
        <f>"0754"</f>
        <v>0754</v>
      </c>
      <c r="F31" s="2" t="str">
        <f>"0800"</f>
        <v>0800</v>
      </c>
      <c r="G31" s="2" t="str">
        <f>"0806"</f>
        <v>0806</v>
      </c>
      <c r="H31" s="2" t="str">
        <f>"0812"</f>
        <v>0812</v>
      </c>
      <c r="I31" s="2" t="str">
        <f>"0818"</f>
        <v>0818</v>
      </c>
      <c r="J31" s="2" t="str">
        <f>"0824"</f>
        <v>0824</v>
      </c>
      <c r="K31" s="2" t="str">
        <f>"0830"</f>
        <v>0830</v>
      </c>
      <c r="L31" s="2" t="str">
        <f>"0836"</f>
        <v>0836</v>
      </c>
      <c r="M31" s="2" t="str">
        <f>"0841"</f>
        <v>0841</v>
      </c>
      <c r="N31" s="2" t="str">
        <f>"0848"</f>
        <v>0848</v>
      </c>
      <c r="O31" s="2" t="str">
        <f>"0854"</f>
        <v>0854</v>
      </c>
      <c r="R31" s="4" t="s">
        <v>5</v>
      </c>
      <c r="S31" s="2" t="s">
        <v>22</v>
      </c>
      <c r="T31" s="2" t="str">
        <f>"0738"</f>
        <v>0738</v>
      </c>
      <c r="U31" s="2" t="str">
        <f>"0744"</f>
        <v>0744</v>
      </c>
      <c r="V31" s="2" t="str">
        <f>"0750"</f>
        <v>0750</v>
      </c>
      <c r="W31" s="2" t="str">
        <f>"0755"</f>
        <v>0755</v>
      </c>
      <c r="X31" s="2" t="str">
        <f>"0801"</f>
        <v>0801</v>
      </c>
      <c r="Y31" s="2" t="str">
        <f>"0807"</f>
        <v>0807</v>
      </c>
      <c r="Z31" s="2" t="str">
        <f>"0813"</f>
        <v>0813</v>
      </c>
      <c r="AA31" s="2" t="str">
        <f>"0819"</f>
        <v>0819</v>
      </c>
      <c r="AB31" s="2" t="str">
        <f>"0825"</f>
        <v>0825</v>
      </c>
      <c r="AC31" s="2" t="str">
        <f>"0831"</f>
        <v>0831</v>
      </c>
      <c r="AD31" s="2" t="str">
        <f>"0837"</f>
        <v>0837</v>
      </c>
      <c r="AE31" s="2" t="str">
        <f>"0843"</f>
        <v>0843</v>
      </c>
    </row>
    <row r="32" spans="2:31" ht="12.75" customHeight="1" x14ac:dyDescent="0.15">
      <c r="B32" s="3" t="s">
        <v>9</v>
      </c>
      <c r="C32" s="2" t="s">
        <v>22</v>
      </c>
      <c r="D32" s="2" t="str">
        <f>"0750"</f>
        <v>0750</v>
      </c>
      <c r="E32" s="2" t="str">
        <f>"0756"</f>
        <v>0756</v>
      </c>
      <c r="F32" s="2" t="str">
        <f>"0802"</f>
        <v>0802</v>
      </c>
      <c r="G32" s="2" t="str">
        <f>"0808"</f>
        <v>0808</v>
      </c>
      <c r="H32" s="2" t="str">
        <f>"0814"</f>
        <v>0814</v>
      </c>
      <c r="I32" s="2" t="str">
        <f>"0820"</f>
        <v>0820</v>
      </c>
      <c r="J32" s="2" t="str">
        <f>"0826"</f>
        <v>0826</v>
      </c>
      <c r="K32" s="2" t="str">
        <f>"0832"</f>
        <v>0832</v>
      </c>
      <c r="L32" s="2" t="str">
        <f>"0838"</f>
        <v>0838</v>
      </c>
      <c r="M32" s="2" t="str">
        <f>"0843"</f>
        <v>0843</v>
      </c>
      <c r="N32" s="2" t="str">
        <f>"0849"</f>
        <v>0849</v>
      </c>
      <c r="O32" s="2" t="str">
        <f>"0855"</f>
        <v>0855</v>
      </c>
      <c r="R32" s="4" t="s">
        <v>6</v>
      </c>
      <c r="S32" s="2" t="s">
        <v>22</v>
      </c>
      <c r="T32" s="2" t="str">
        <f>"0740"</f>
        <v>0740</v>
      </c>
      <c r="U32" s="2" t="str">
        <f>"0746"</f>
        <v>0746</v>
      </c>
      <c r="V32" s="2" t="str">
        <f>"0751"</f>
        <v>0751</v>
      </c>
      <c r="W32" s="2" t="str">
        <f>"0756"</f>
        <v>0756</v>
      </c>
      <c r="X32" s="2" t="str">
        <f>"0802"</f>
        <v>0802</v>
      </c>
      <c r="Y32" s="2" t="str">
        <f>"0808"</f>
        <v>0808</v>
      </c>
      <c r="Z32" s="2" t="str">
        <f>"0814"</f>
        <v>0814</v>
      </c>
      <c r="AA32" s="2" t="str">
        <f>"0820"</f>
        <v>0820</v>
      </c>
      <c r="AB32" s="2" t="str">
        <f>"0826"</f>
        <v>0826</v>
      </c>
      <c r="AC32" s="2" t="str">
        <f>"0832"</f>
        <v>0832</v>
      </c>
      <c r="AD32" s="2" t="str">
        <f>"0838"</f>
        <v>0838</v>
      </c>
      <c r="AE32" s="2" t="str">
        <f>"0844"</f>
        <v>0844</v>
      </c>
    </row>
    <row r="33" spans="2:31" ht="12.75" customHeight="1" x14ac:dyDescent="0.15">
      <c r="B33" s="3" t="s">
        <v>8</v>
      </c>
      <c r="C33" s="2" t="s">
        <v>22</v>
      </c>
      <c r="D33" s="2" t="str">
        <f>"0751"</f>
        <v>0751</v>
      </c>
      <c r="E33" s="2" t="str">
        <f>"0757"</f>
        <v>0757</v>
      </c>
      <c r="F33" s="2" t="str">
        <f>"0803"</f>
        <v>0803</v>
      </c>
      <c r="G33" s="2" t="str">
        <f>"0809"</f>
        <v>0809</v>
      </c>
      <c r="H33" s="2" t="str">
        <f>"0815"</f>
        <v>0815</v>
      </c>
      <c r="I33" s="2" t="str">
        <f>"0821"</f>
        <v>0821</v>
      </c>
      <c r="J33" s="2" t="str">
        <f>"0827"</f>
        <v>0827</v>
      </c>
      <c r="K33" s="2" t="str">
        <f>"0833"</f>
        <v>0833</v>
      </c>
      <c r="L33" s="2" t="str">
        <f>"0839"</f>
        <v>0839</v>
      </c>
      <c r="M33" s="2" t="str">
        <f>"0844"</f>
        <v>0844</v>
      </c>
      <c r="N33" s="2" t="str">
        <f>"0851"</f>
        <v>0851</v>
      </c>
      <c r="O33" s="2" t="str">
        <f>"0857"</f>
        <v>0857</v>
      </c>
      <c r="R33" s="4" t="s">
        <v>7</v>
      </c>
      <c r="S33" s="2" t="s">
        <v>22</v>
      </c>
      <c r="T33" s="2" t="str">
        <f>"0741"</f>
        <v>0741</v>
      </c>
      <c r="U33" s="2" t="str">
        <f>"0747"</f>
        <v>0747</v>
      </c>
      <c r="V33" s="2" t="str">
        <f>"0753"</f>
        <v>0753</v>
      </c>
      <c r="W33" s="2" t="str">
        <f>"0758"</f>
        <v>0758</v>
      </c>
      <c r="X33" s="2" t="str">
        <f>"0804"</f>
        <v>0804</v>
      </c>
      <c r="Y33" s="2" t="str">
        <f>"0810"</f>
        <v>0810</v>
      </c>
      <c r="Z33" s="2" t="str">
        <f>"0816"</f>
        <v>0816</v>
      </c>
      <c r="AA33" s="2" t="str">
        <f>"0822"</f>
        <v>0822</v>
      </c>
      <c r="AB33" s="2" t="str">
        <f>"0828"</f>
        <v>0828</v>
      </c>
      <c r="AC33" s="2" t="str">
        <f>"0834"</f>
        <v>0834</v>
      </c>
      <c r="AD33" s="2" t="str">
        <f>"0840"</f>
        <v>0840</v>
      </c>
      <c r="AE33" s="2" t="str">
        <f>"0846"</f>
        <v>0846</v>
      </c>
    </row>
    <row r="34" spans="2:31" ht="12.75" customHeight="1" x14ac:dyDescent="0.15">
      <c r="B34" s="3" t="s">
        <v>7</v>
      </c>
      <c r="C34" s="2" t="s">
        <v>22</v>
      </c>
      <c r="D34" s="2" t="str">
        <f>"0753"</f>
        <v>0753</v>
      </c>
      <c r="E34" s="2" t="str">
        <f>"0759"</f>
        <v>0759</v>
      </c>
      <c r="F34" s="2" t="str">
        <f>"0805"</f>
        <v>0805</v>
      </c>
      <c r="G34" s="2" t="str">
        <f>"0811"</f>
        <v>0811</v>
      </c>
      <c r="H34" s="2" t="str">
        <f>"0817"</f>
        <v>0817</v>
      </c>
      <c r="I34" s="2" t="str">
        <f>"0823"</f>
        <v>0823</v>
      </c>
      <c r="J34" s="2" t="str">
        <f>"0829"</f>
        <v>0829</v>
      </c>
      <c r="K34" s="2" t="str">
        <f>"0835"</f>
        <v>0835</v>
      </c>
      <c r="L34" s="2" t="str">
        <f>"0841"</f>
        <v>0841</v>
      </c>
      <c r="M34" s="2" t="str">
        <f>"0846"</f>
        <v>0846</v>
      </c>
      <c r="N34" s="2" t="str">
        <f>"0852"</f>
        <v>0852</v>
      </c>
      <c r="O34" s="2" t="str">
        <f>"0858"</f>
        <v>0858</v>
      </c>
      <c r="R34" s="4" t="s">
        <v>8</v>
      </c>
      <c r="S34" s="2" t="s">
        <v>22</v>
      </c>
      <c r="T34" s="2" t="str">
        <f>"0743"</f>
        <v>0743</v>
      </c>
      <c r="U34" s="2" t="str">
        <f>"0749"</f>
        <v>0749</v>
      </c>
      <c r="V34" s="2" t="str">
        <f>"0754"</f>
        <v>0754</v>
      </c>
      <c r="W34" s="2" t="str">
        <f>"0759"</f>
        <v>0759</v>
      </c>
      <c r="X34" s="2" t="str">
        <f>"0805"</f>
        <v>0805</v>
      </c>
      <c r="Y34" s="2" t="str">
        <f>"0811"</f>
        <v>0811</v>
      </c>
      <c r="Z34" s="2" t="str">
        <f>"0817"</f>
        <v>0817</v>
      </c>
      <c r="AA34" s="2" t="str">
        <f>"0823"</f>
        <v>0823</v>
      </c>
      <c r="AB34" s="2" t="str">
        <f>"0829"</f>
        <v>0829</v>
      </c>
      <c r="AC34" s="2" t="str">
        <f>"0835"</f>
        <v>0835</v>
      </c>
      <c r="AD34" s="2" t="str">
        <f>"0841"</f>
        <v>0841</v>
      </c>
      <c r="AE34" s="2" t="str">
        <f>"0847"</f>
        <v>0847</v>
      </c>
    </row>
    <row r="35" spans="2:31" ht="12.75" customHeight="1" x14ac:dyDescent="0.15">
      <c r="B35" s="3" t="s">
        <v>6</v>
      </c>
      <c r="C35" s="2" t="s">
        <v>22</v>
      </c>
      <c r="D35" s="2" t="str">
        <f>"0754"</f>
        <v>0754</v>
      </c>
      <c r="E35" s="2" t="str">
        <f>"0800"</f>
        <v>0800</v>
      </c>
      <c r="F35" s="2" t="str">
        <f>"0806"</f>
        <v>0806</v>
      </c>
      <c r="G35" s="2" t="str">
        <f>"0812"</f>
        <v>0812</v>
      </c>
      <c r="H35" s="2" t="str">
        <f>"0818"</f>
        <v>0818</v>
      </c>
      <c r="I35" s="2" t="str">
        <f>"0824"</f>
        <v>0824</v>
      </c>
      <c r="J35" s="2" t="str">
        <f>"0830"</f>
        <v>0830</v>
      </c>
      <c r="K35" s="2" t="str">
        <f>"0836"</f>
        <v>0836</v>
      </c>
      <c r="L35" s="2" t="str">
        <f>"0842"</f>
        <v>0842</v>
      </c>
      <c r="M35" s="2" t="str">
        <f>"0847"</f>
        <v>0847</v>
      </c>
      <c r="N35" s="2" t="str">
        <f>"0854"</f>
        <v>0854</v>
      </c>
      <c r="O35" s="2" t="str">
        <f>"0900"</f>
        <v>0900</v>
      </c>
      <c r="R35" s="4" t="s">
        <v>9</v>
      </c>
      <c r="S35" s="2" t="s">
        <v>22</v>
      </c>
      <c r="T35" s="2" t="str">
        <f>"0745"</f>
        <v>0745</v>
      </c>
      <c r="U35" s="2" t="str">
        <f>"0751"</f>
        <v>0751</v>
      </c>
      <c r="V35" s="2" t="str">
        <f>"0756"</f>
        <v>0756</v>
      </c>
      <c r="W35" s="2" t="str">
        <f>"0801"</f>
        <v>0801</v>
      </c>
      <c r="X35" s="2" t="str">
        <f>"0807"</f>
        <v>0807</v>
      </c>
      <c r="Y35" s="2" t="str">
        <f>"0813"</f>
        <v>0813</v>
      </c>
      <c r="Z35" s="2" t="str">
        <f>"0819"</f>
        <v>0819</v>
      </c>
      <c r="AA35" s="2" t="str">
        <f>"0825"</f>
        <v>0825</v>
      </c>
      <c r="AB35" s="2" t="str">
        <f>"0831"</f>
        <v>0831</v>
      </c>
      <c r="AC35" s="2" t="str">
        <f>"0837"</f>
        <v>0837</v>
      </c>
      <c r="AD35" s="2" t="str">
        <f>"0843"</f>
        <v>0843</v>
      </c>
      <c r="AE35" s="2" t="str">
        <f>"0849"</f>
        <v>0849</v>
      </c>
    </row>
    <row r="36" spans="2:31" ht="12.75" customHeight="1" x14ac:dyDescent="0.15">
      <c r="B36" s="3" t="s">
        <v>5</v>
      </c>
      <c r="C36" s="2" t="s">
        <v>22</v>
      </c>
      <c r="D36" s="2" t="str">
        <f>"0756"</f>
        <v>0756</v>
      </c>
      <c r="E36" s="2" t="str">
        <f>"0802"</f>
        <v>0802</v>
      </c>
      <c r="F36" s="2" t="str">
        <f>"0808"</f>
        <v>0808</v>
      </c>
      <c r="G36" s="2" t="str">
        <f>"0814"</f>
        <v>0814</v>
      </c>
      <c r="H36" s="2" t="str">
        <f>"0820"</f>
        <v>0820</v>
      </c>
      <c r="I36" s="2" t="str">
        <f>"0826"</f>
        <v>0826</v>
      </c>
      <c r="J36" s="2" t="str">
        <f>"0832"</f>
        <v>0832</v>
      </c>
      <c r="K36" s="2" t="str">
        <f>"0838"</f>
        <v>0838</v>
      </c>
      <c r="L36" s="2" t="str">
        <f>"0844"</f>
        <v>0844</v>
      </c>
      <c r="M36" s="2" t="str">
        <f>"0849"</f>
        <v>0849</v>
      </c>
      <c r="N36" s="2" t="str">
        <f>"0855"</f>
        <v>0855</v>
      </c>
      <c r="O36" s="2" t="str">
        <f>"0901"</f>
        <v>0901</v>
      </c>
      <c r="R36" s="4" t="s">
        <v>10</v>
      </c>
      <c r="S36" s="2" t="s">
        <v>22</v>
      </c>
      <c r="T36" s="2" t="str">
        <f>"0746"</f>
        <v>0746</v>
      </c>
      <c r="U36" s="2" t="str">
        <f>"0752"</f>
        <v>0752</v>
      </c>
      <c r="V36" s="2" t="str">
        <f>"0758"</f>
        <v>0758</v>
      </c>
      <c r="W36" s="2" t="str">
        <f>"0803"</f>
        <v>0803</v>
      </c>
      <c r="X36" s="2" t="str">
        <f>"0809"</f>
        <v>0809</v>
      </c>
      <c r="Y36" s="2" t="str">
        <f>"0815"</f>
        <v>0815</v>
      </c>
      <c r="Z36" s="2" t="str">
        <f>"0821"</f>
        <v>0821</v>
      </c>
      <c r="AA36" s="2" t="str">
        <f>"0827"</f>
        <v>0827</v>
      </c>
      <c r="AB36" s="2" t="str">
        <f>"0833"</f>
        <v>0833</v>
      </c>
      <c r="AC36" s="2" t="str">
        <f>"0839"</f>
        <v>0839</v>
      </c>
      <c r="AD36" s="2" t="str">
        <f>"0845"</f>
        <v>0845</v>
      </c>
      <c r="AE36" s="2" t="str">
        <f>"0851"</f>
        <v>0851</v>
      </c>
    </row>
    <row r="37" spans="2:31" ht="12.75" customHeight="1" x14ac:dyDescent="0.15">
      <c r="B37" s="3" t="s">
        <v>4</v>
      </c>
      <c r="C37" s="2" t="s">
        <v>22</v>
      </c>
      <c r="D37" s="2" t="str">
        <f>"0757"</f>
        <v>0757</v>
      </c>
      <c r="E37" s="2" t="str">
        <f>"0803"</f>
        <v>0803</v>
      </c>
      <c r="F37" s="2" t="str">
        <f>"0809"</f>
        <v>0809</v>
      </c>
      <c r="G37" s="2" t="str">
        <f>"0815"</f>
        <v>0815</v>
      </c>
      <c r="H37" s="2" t="str">
        <f>"0821"</f>
        <v>0821</v>
      </c>
      <c r="I37" s="2" t="str">
        <f>"0827"</f>
        <v>0827</v>
      </c>
      <c r="J37" s="2" t="str">
        <f>"0833"</f>
        <v>0833</v>
      </c>
      <c r="K37" s="2" t="str">
        <f>"0839"</f>
        <v>0839</v>
      </c>
      <c r="L37" s="2" t="str">
        <f>"0845"</f>
        <v>0845</v>
      </c>
      <c r="M37" s="2" t="str">
        <f>"0850"</f>
        <v>0850</v>
      </c>
      <c r="N37" s="2" t="str">
        <f>"0857"</f>
        <v>0857</v>
      </c>
      <c r="O37" s="2" t="str">
        <f>"0903"</f>
        <v>0903</v>
      </c>
      <c r="R37" s="4" t="s">
        <v>11</v>
      </c>
      <c r="S37" s="2" t="s">
        <v>22</v>
      </c>
      <c r="T37" s="2" t="str">
        <f>"0748"</f>
        <v>0748</v>
      </c>
      <c r="U37" s="2" t="str">
        <f>"0754"</f>
        <v>0754</v>
      </c>
      <c r="V37" s="2" t="str">
        <f>"0800"</f>
        <v>0800</v>
      </c>
      <c r="W37" s="2" t="str">
        <f>"0805"</f>
        <v>0805</v>
      </c>
      <c r="X37" s="2" t="str">
        <f>"0811"</f>
        <v>0811</v>
      </c>
      <c r="Y37" s="2" t="str">
        <f>"0817"</f>
        <v>0817</v>
      </c>
      <c r="Z37" s="2" t="str">
        <f>"0823"</f>
        <v>0823</v>
      </c>
      <c r="AA37" s="2" t="str">
        <f>"0829"</f>
        <v>0829</v>
      </c>
      <c r="AB37" s="2" t="str">
        <f>"0835"</f>
        <v>0835</v>
      </c>
      <c r="AC37" s="2" t="str">
        <f>"0841"</f>
        <v>0841</v>
      </c>
      <c r="AD37" s="2" t="str">
        <f>"0847"</f>
        <v>0847</v>
      </c>
      <c r="AE37" s="2" t="str">
        <f>"0853"</f>
        <v>0853</v>
      </c>
    </row>
    <row r="38" spans="2:31" ht="12.75" customHeight="1" x14ac:dyDescent="0.15">
      <c r="B38" s="3" t="s">
        <v>3</v>
      </c>
      <c r="C38" s="2" t="s">
        <v>22</v>
      </c>
      <c r="D38" s="2" t="str">
        <f>"0759"</f>
        <v>0759</v>
      </c>
      <c r="E38" s="2" t="str">
        <f>"0805"</f>
        <v>0805</v>
      </c>
      <c r="F38" s="2" t="str">
        <f>"0811"</f>
        <v>0811</v>
      </c>
      <c r="G38" s="2" t="str">
        <f>"0817"</f>
        <v>0817</v>
      </c>
      <c r="H38" s="2" t="str">
        <f>"0823"</f>
        <v>0823</v>
      </c>
      <c r="I38" s="2" t="str">
        <f>"0829"</f>
        <v>0829</v>
      </c>
      <c r="J38" s="2" t="str">
        <f>"0835"</f>
        <v>0835</v>
      </c>
      <c r="K38" s="2" t="str">
        <f>"0841"</f>
        <v>0841</v>
      </c>
      <c r="L38" s="2" t="str">
        <f>"0847"</f>
        <v>0847</v>
      </c>
      <c r="M38" s="2" t="str">
        <f>"0852"</f>
        <v>0852</v>
      </c>
      <c r="N38" s="2" t="str">
        <f>"0858"</f>
        <v>0858</v>
      </c>
      <c r="O38" s="2" t="str">
        <f>"0904"</f>
        <v>0904</v>
      </c>
      <c r="R38" s="4" t="s">
        <v>12</v>
      </c>
      <c r="S38" s="2" t="s">
        <v>22</v>
      </c>
      <c r="T38" s="2" t="str">
        <f>"0750"</f>
        <v>0750</v>
      </c>
      <c r="U38" s="2" t="str">
        <f>"0756"</f>
        <v>0756</v>
      </c>
      <c r="V38" s="2" t="str">
        <f>"0801"</f>
        <v>0801</v>
      </c>
      <c r="W38" s="2" t="str">
        <f>"0806"</f>
        <v>0806</v>
      </c>
      <c r="X38" s="2" t="str">
        <f>"0812"</f>
        <v>0812</v>
      </c>
      <c r="Y38" s="2" t="str">
        <f>"0818"</f>
        <v>0818</v>
      </c>
      <c r="Z38" s="2" t="str">
        <f>"0824"</f>
        <v>0824</v>
      </c>
      <c r="AA38" s="2" t="str">
        <f>"0830"</f>
        <v>0830</v>
      </c>
      <c r="AB38" s="2" t="str">
        <f>"0836"</f>
        <v>0836</v>
      </c>
      <c r="AC38" s="2" t="str">
        <f>"0842"</f>
        <v>0842</v>
      </c>
      <c r="AD38" s="2" t="str">
        <f>"0848"</f>
        <v>0848</v>
      </c>
      <c r="AE38" s="2" t="str">
        <f>"0854"</f>
        <v>0854</v>
      </c>
    </row>
    <row r="39" spans="2:31" ht="12.75" customHeight="1" x14ac:dyDescent="0.15">
      <c r="B39" s="3" t="s">
        <v>2</v>
      </c>
      <c r="C39" s="2" t="s">
        <v>22</v>
      </c>
      <c r="D39" s="2" t="str">
        <f>"0801"</f>
        <v>0801</v>
      </c>
      <c r="E39" s="2" t="str">
        <f>"0807"</f>
        <v>0807</v>
      </c>
      <c r="F39" s="2" t="str">
        <f>"0813"</f>
        <v>0813</v>
      </c>
      <c r="G39" s="2" t="str">
        <f>"0819"</f>
        <v>0819</v>
      </c>
      <c r="H39" s="2" t="str">
        <f>"0825"</f>
        <v>0825</v>
      </c>
      <c r="I39" s="2" t="str">
        <f>"0831"</f>
        <v>0831</v>
      </c>
      <c r="J39" s="2" t="str">
        <f>"0837"</f>
        <v>0837</v>
      </c>
      <c r="K39" s="2" t="str">
        <f>"0843"</f>
        <v>0843</v>
      </c>
      <c r="L39" s="2" t="str">
        <f>"0849"</f>
        <v>0849</v>
      </c>
      <c r="M39" s="2" t="str">
        <f>"0854"</f>
        <v>0854</v>
      </c>
      <c r="N39" s="2" t="str">
        <f>"0901"</f>
        <v>0901</v>
      </c>
      <c r="O39" s="2" t="str">
        <f>"0907"</f>
        <v>0907</v>
      </c>
      <c r="R39" s="4" t="s">
        <v>13</v>
      </c>
      <c r="S39" s="2" t="s">
        <v>22</v>
      </c>
      <c r="T39" s="2" t="str">
        <f>"0751"</f>
        <v>0751</v>
      </c>
      <c r="U39" s="2" t="str">
        <f>"0757"</f>
        <v>0757</v>
      </c>
      <c r="V39" s="2" t="str">
        <f>"0803"</f>
        <v>0803</v>
      </c>
      <c r="W39" s="2" t="str">
        <f>"0808"</f>
        <v>0808</v>
      </c>
      <c r="X39" s="2" t="str">
        <f>"0814"</f>
        <v>0814</v>
      </c>
      <c r="Y39" s="2" t="str">
        <f>"0820"</f>
        <v>0820</v>
      </c>
      <c r="Z39" s="2" t="str">
        <f>"0826"</f>
        <v>0826</v>
      </c>
      <c r="AA39" s="2" t="str">
        <f>"0832"</f>
        <v>0832</v>
      </c>
      <c r="AB39" s="2" t="str">
        <f>"0838"</f>
        <v>0838</v>
      </c>
      <c r="AC39" s="2" t="str">
        <f>"0844"</f>
        <v>0844</v>
      </c>
      <c r="AD39" s="2" t="str">
        <f>"0850"</f>
        <v>0850</v>
      </c>
      <c r="AE39" s="2" t="str">
        <f>"0856"</f>
        <v>0856</v>
      </c>
    </row>
    <row r="40" spans="2:31" ht="12.75" customHeight="1" x14ac:dyDescent="0.15">
      <c r="B40" s="3" t="s">
        <v>1</v>
      </c>
      <c r="C40" s="2" t="s">
        <v>22</v>
      </c>
      <c r="D40" s="2" t="str">
        <f>"0803"</f>
        <v>0803</v>
      </c>
      <c r="E40" s="2" t="str">
        <f>"0809"</f>
        <v>0809</v>
      </c>
      <c r="F40" s="2" t="str">
        <f>"0815"</f>
        <v>0815</v>
      </c>
      <c r="G40" s="2" t="str">
        <f>"0821"</f>
        <v>0821</v>
      </c>
      <c r="H40" s="2" t="str">
        <f>"0827"</f>
        <v>0827</v>
      </c>
      <c r="I40" s="2" t="str">
        <f>"0833"</f>
        <v>0833</v>
      </c>
      <c r="J40" s="2" t="str">
        <f>"0839"</f>
        <v>0839</v>
      </c>
      <c r="K40" s="2" t="str">
        <f>"0845"</f>
        <v>0845</v>
      </c>
      <c r="L40" s="2" t="str">
        <f>"0851"</f>
        <v>0851</v>
      </c>
      <c r="M40" s="2" t="str">
        <f>"0856"</f>
        <v>0856</v>
      </c>
      <c r="N40" s="2" t="str">
        <f>"0903"</f>
        <v>0903</v>
      </c>
      <c r="O40" s="2" t="str">
        <f>"0909"</f>
        <v>0909</v>
      </c>
      <c r="R40" s="4" t="s">
        <v>14</v>
      </c>
      <c r="S40" s="2" t="s">
        <v>22</v>
      </c>
      <c r="T40" s="2" t="str">
        <f>"0753"</f>
        <v>0753</v>
      </c>
      <c r="U40" s="2" t="str">
        <f>"0759"</f>
        <v>0759</v>
      </c>
      <c r="V40" s="2" t="str">
        <f>"0805"</f>
        <v>0805</v>
      </c>
      <c r="W40" s="2" t="str">
        <f>"0810"</f>
        <v>0810</v>
      </c>
      <c r="X40" s="2" t="str">
        <f>"0816"</f>
        <v>0816</v>
      </c>
      <c r="Y40" s="2" t="str">
        <f>"0822"</f>
        <v>0822</v>
      </c>
      <c r="Z40" s="2" t="str">
        <f>"0828"</f>
        <v>0828</v>
      </c>
      <c r="AA40" s="2" t="str">
        <f>"0834"</f>
        <v>0834</v>
      </c>
      <c r="AB40" s="2" t="str">
        <f>"0840"</f>
        <v>0840</v>
      </c>
      <c r="AC40" s="2" t="str">
        <f>"0846"</f>
        <v>0846</v>
      </c>
      <c r="AD40" s="2" t="str">
        <f>"0852"</f>
        <v>0852</v>
      </c>
      <c r="AE40" s="2" t="str">
        <f>"0858"</f>
        <v>0858</v>
      </c>
    </row>
    <row r="41" spans="2:31" ht="12.75" customHeight="1" x14ac:dyDescent="0.15">
      <c r="B41" s="3" t="s">
        <v>0</v>
      </c>
      <c r="C41" s="2" t="s">
        <v>18</v>
      </c>
      <c r="D41" s="2" t="str">
        <f>"0806"</f>
        <v>0806</v>
      </c>
      <c r="E41" s="2" t="str">
        <f>"0812"</f>
        <v>0812</v>
      </c>
      <c r="F41" s="2" t="str">
        <f>"0818"</f>
        <v>0818</v>
      </c>
      <c r="G41" s="2" t="str">
        <f>"0824"</f>
        <v>0824</v>
      </c>
      <c r="H41" s="2" t="str">
        <f>"0830"</f>
        <v>0830</v>
      </c>
      <c r="I41" s="2" t="str">
        <f>"0836"</f>
        <v>0836</v>
      </c>
      <c r="J41" s="2" t="str">
        <f>"0842"</f>
        <v>0842</v>
      </c>
      <c r="K41" s="2" t="str">
        <f>"0848"</f>
        <v>0848</v>
      </c>
      <c r="L41" s="2" t="str">
        <f>"0854"</f>
        <v>0854</v>
      </c>
      <c r="M41" s="2" t="str">
        <f>"0859"</f>
        <v>0859</v>
      </c>
      <c r="N41" s="2" t="str">
        <f>"0906"</f>
        <v>0906</v>
      </c>
      <c r="O41" s="2" t="str">
        <f>"0912"</f>
        <v>0912</v>
      </c>
      <c r="R41" s="4" t="s">
        <v>15</v>
      </c>
      <c r="S41" s="2" t="s">
        <v>18</v>
      </c>
      <c r="T41" s="2" t="str">
        <f>"0755"</f>
        <v>0755</v>
      </c>
      <c r="U41" s="2" t="str">
        <f>"0801"</f>
        <v>0801</v>
      </c>
      <c r="V41" s="2" t="str">
        <f>"0807"</f>
        <v>0807</v>
      </c>
      <c r="W41" s="2" t="str">
        <f>"0812"</f>
        <v>0812</v>
      </c>
      <c r="X41" s="2" t="str">
        <f>"0818"</f>
        <v>0818</v>
      </c>
      <c r="Y41" s="2" t="str">
        <f>"0824"</f>
        <v>0824</v>
      </c>
      <c r="Z41" s="2" t="str">
        <f>"0830"</f>
        <v>0830</v>
      </c>
      <c r="AA41" s="2" t="str">
        <f>"0836"</f>
        <v>0836</v>
      </c>
      <c r="AB41" s="2" t="str">
        <f>"0842"</f>
        <v>0842</v>
      </c>
      <c r="AC41" s="2" t="str">
        <f>"0848"</f>
        <v>0848</v>
      </c>
      <c r="AD41" s="2" t="str">
        <f>"0854"</f>
        <v>0854</v>
      </c>
      <c r="AE41" s="2" t="str">
        <f>"0900"</f>
        <v>0900</v>
      </c>
    </row>
    <row r="42" spans="2:31" ht="12.75" customHeight="1" x14ac:dyDescent="0.15">
      <c r="B42" s="10" t="s">
        <v>20</v>
      </c>
      <c r="C42" s="10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R42" s="10" t="s">
        <v>20</v>
      </c>
      <c r="S42" s="10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4" spans="2:31" ht="12.75" customHeight="1" x14ac:dyDescent="0.15">
      <c r="B44" s="10" t="s">
        <v>16</v>
      </c>
      <c r="C44" s="10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R44" s="10" t="s">
        <v>16</v>
      </c>
      <c r="S44" s="10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2:31" ht="12.75" customHeight="1" x14ac:dyDescent="0.15">
      <c r="B45" s="10" t="s">
        <v>19</v>
      </c>
      <c r="C45" s="10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R45" s="10" t="s">
        <v>19</v>
      </c>
      <c r="S45" s="10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2:31" ht="12.75" customHeight="1" x14ac:dyDescent="0.15">
      <c r="B46" s="3" t="s">
        <v>15</v>
      </c>
      <c r="C46" s="2" t="s">
        <v>17</v>
      </c>
      <c r="D46" s="2" t="str">
        <f>"0850"</f>
        <v>0850</v>
      </c>
      <c r="E46" s="2" t="str">
        <f>"0856"</f>
        <v>0856</v>
      </c>
      <c r="F46" s="2" t="str">
        <f>"0903"</f>
        <v>0903</v>
      </c>
      <c r="G46" s="2" t="str">
        <f>"0910"</f>
        <v>0910</v>
      </c>
      <c r="H46" s="2" t="str">
        <f>"0915"</f>
        <v>0915</v>
      </c>
      <c r="I46" s="2" t="str">
        <f>"0921"</f>
        <v>0921</v>
      </c>
      <c r="J46" s="2" t="str">
        <f>"0928"</f>
        <v>0928</v>
      </c>
      <c r="K46" s="2" t="str">
        <f>"0935"</f>
        <v>0935</v>
      </c>
      <c r="L46" s="2" t="str">
        <f>"0942"</f>
        <v>0942</v>
      </c>
      <c r="M46" s="2" t="str">
        <f>"0949"</f>
        <v>0949</v>
      </c>
      <c r="N46" s="2" t="str">
        <f>"0956"</f>
        <v>0956</v>
      </c>
      <c r="O46" s="2" t="str">
        <f>"1003"</f>
        <v>1003</v>
      </c>
      <c r="R46" s="3" t="s">
        <v>0</v>
      </c>
      <c r="S46" s="2" t="s">
        <v>17</v>
      </c>
      <c r="T46" s="2" t="str">
        <f>"0839"</f>
        <v>0839</v>
      </c>
      <c r="U46" s="2" t="str">
        <f>"0845"</f>
        <v>0845</v>
      </c>
      <c r="V46" s="2" t="str">
        <f>"0852"</f>
        <v>0852</v>
      </c>
      <c r="W46" s="2" t="str">
        <f>"0859"</f>
        <v>0859</v>
      </c>
      <c r="X46" s="2" t="str">
        <f>"0907"</f>
        <v>0907</v>
      </c>
      <c r="Y46" s="2" t="str">
        <f>"0914"</f>
        <v>0914</v>
      </c>
      <c r="Z46" s="2" t="str">
        <f>"0921"</f>
        <v>0921</v>
      </c>
      <c r="AA46" s="2" t="str">
        <f>"0928"</f>
        <v>0928</v>
      </c>
      <c r="AB46" s="2" t="str">
        <f>"0935"</f>
        <v>0935</v>
      </c>
      <c r="AC46" s="2" t="str">
        <f>"0942"</f>
        <v>0942</v>
      </c>
      <c r="AD46" s="2" t="str">
        <f>"0949"</f>
        <v>0949</v>
      </c>
      <c r="AE46" s="2" t="str">
        <f>"0956"</f>
        <v>0956</v>
      </c>
    </row>
    <row r="47" spans="2:31" ht="12.75" customHeight="1" x14ac:dyDescent="0.15">
      <c r="B47" s="3" t="s">
        <v>14</v>
      </c>
      <c r="C47" s="2" t="s">
        <v>22</v>
      </c>
      <c r="D47" s="2" t="str">
        <f>"0852"</f>
        <v>0852</v>
      </c>
      <c r="E47" s="2" t="str">
        <f>"0858"</f>
        <v>0858</v>
      </c>
      <c r="F47" s="2" t="str">
        <f>"0905"</f>
        <v>0905</v>
      </c>
      <c r="G47" s="2" t="str">
        <f>"0912"</f>
        <v>0912</v>
      </c>
      <c r="H47" s="2" t="str">
        <f>"0917"</f>
        <v>0917</v>
      </c>
      <c r="I47" s="2" t="str">
        <f>"0923"</f>
        <v>0923</v>
      </c>
      <c r="J47" s="2" t="str">
        <f>"0930"</f>
        <v>0930</v>
      </c>
      <c r="K47" s="2" t="str">
        <f>"0937"</f>
        <v>0937</v>
      </c>
      <c r="L47" s="2" t="str">
        <f>"0944"</f>
        <v>0944</v>
      </c>
      <c r="M47" s="2" t="str">
        <f>"0951"</f>
        <v>0951</v>
      </c>
      <c r="N47" s="2" t="str">
        <f>"0958"</f>
        <v>0958</v>
      </c>
      <c r="O47" s="2" t="str">
        <f>"1005"</f>
        <v>1005</v>
      </c>
      <c r="R47" s="4" t="s">
        <v>1</v>
      </c>
      <c r="S47" s="2" t="s">
        <v>22</v>
      </c>
      <c r="T47" s="2" t="str">
        <f>"0841"</f>
        <v>0841</v>
      </c>
      <c r="U47" s="2" t="str">
        <f>"0848"</f>
        <v>0848</v>
      </c>
      <c r="V47" s="2" t="str">
        <f>"0854"</f>
        <v>0854</v>
      </c>
      <c r="W47" s="2" t="str">
        <f>"0902"</f>
        <v>0902</v>
      </c>
      <c r="X47" s="2" t="str">
        <f>"0909"</f>
        <v>0909</v>
      </c>
      <c r="Y47" s="2" t="str">
        <f>"0916"</f>
        <v>0916</v>
      </c>
      <c r="Z47" s="2" t="str">
        <f>"0923"</f>
        <v>0923</v>
      </c>
      <c r="AA47" s="2" t="str">
        <f>"0930"</f>
        <v>0930</v>
      </c>
      <c r="AB47" s="2" t="str">
        <f>"0937"</f>
        <v>0937</v>
      </c>
      <c r="AC47" s="2" t="str">
        <f>"0945"</f>
        <v>0945</v>
      </c>
      <c r="AD47" s="2" t="str">
        <f>"0951"</f>
        <v>0951</v>
      </c>
      <c r="AE47" s="2" t="str">
        <f>"0958"</f>
        <v>0958</v>
      </c>
    </row>
    <row r="48" spans="2:31" ht="12.75" customHeight="1" x14ac:dyDescent="0.15">
      <c r="B48" s="3" t="s">
        <v>13</v>
      </c>
      <c r="C48" s="2" t="s">
        <v>22</v>
      </c>
      <c r="D48" s="2" t="str">
        <f>"0854"</f>
        <v>0854</v>
      </c>
      <c r="E48" s="2" t="str">
        <f>"0900"</f>
        <v>0900</v>
      </c>
      <c r="F48" s="2" t="str">
        <f>"0907"</f>
        <v>0907</v>
      </c>
      <c r="G48" s="2" t="str">
        <f>"0914"</f>
        <v>0914</v>
      </c>
      <c r="H48" s="2" t="str">
        <f>"0919"</f>
        <v>0919</v>
      </c>
      <c r="I48" s="2" t="str">
        <f>"0925"</f>
        <v>0925</v>
      </c>
      <c r="J48" s="2" t="str">
        <f>"0932"</f>
        <v>0932</v>
      </c>
      <c r="K48" s="2" t="str">
        <f>"0939"</f>
        <v>0939</v>
      </c>
      <c r="L48" s="2" t="str">
        <f>"0946"</f>
        <v>0946</v>
      </c>
      <c r="M48" s="2" t="str">
        <f>"0953"</f>
        <v>0953</v>
      </c>
      <c r="N48" s="2" t="str">
        <f>"1000"</f>
        <v>1000</v>
      </c>
      <c r="O48" s="2" t="str">
        <f>"1007"</f>
        <v>1007</v>
      </c>
      <c r="R48" s="4" t="s">
        <v>2</v>
      </c>
      <c r="S48" s="2" t="s">
        <v>22</v>
      </c>
      <c r="T48" s="2" t="str">
        <f>"0843"</f>
        <v>0843</v>
      </c>
      <c r="U48" s="2" t="str">
        <f>"0850"</f>
        <v>0850</v>
      </c>
      <c r="V48" s="2" t="str">
        <f>"0856"</f>
        <v>0856</v>
      </c>
      <c r="W48" s="2" t="str">
        <f>"0904"</f>
        <v>0904</v>
      </c>
      <c r="X48" s="2" t="str">
        <f>"0911"</f>
        <v>0911</v>
      </c>
      <c r="Y48" s="2" t="str">
        <f>"0918"</f>
        <v>0918</v>
      </c>
      <c r="Z48" s="2" t="str">
        <f>"0925"</f>
        <v>0925</v>
      </c>
      <c r="AA48" s="2" t="str">
        <f>"0932"</f>
        <v>0932</v>
      </c>
      <c r="AB48" s="2" t="str">
        <f>"0939"</f>
        <v>0939</v>
      </c>
      <c r="AC48" s="2" t="str">
        <f>"0947"</f>
        <v>0947</v>
      </c>
      <c r="AD48" s="2" t="str">
        <f>"0953"</f>
        <v>0953</v>
      </c>
      <c r="AE48" s="2" t="str">
        <f>"1000"</f>
        <v>1000</v>
      </c>
    </row>
    <row r="49" spans="2:31" ht="12.75" customHeight="1" x14ac:dyDescent="0.15">
      <c r="B49" s="3" t="s">
        <v>12</v>
      </c>
      <c r="C49" s="2" t="s">
        <v>22</v>
      </c>
      <c r="D49" s="2" t="str">
        <f>"0856"</f>
        <v>0856</v>
      </c>
      <c r="E49" s="2" t="str">
        <f>"0902"</f>
        <v>0902</v>
      </c>
      <c r="F49" s="2" t="str">
        <f>"0908"</f>
        <v>0908</v>
      </c>
      <c r="G49" s="2" t="str">
        <f>"0915"</f>
        <v>0915</v>
      </c>
      <c r="H49" s="2" t="str">
        <f>"0920"</f>
        <v>0920</v>
      </c>
      <c r="I49" s="2" t="str">
        <f>"0926"</f>
        <v>0926</v>
      </c>
      <c r="J49" s="2" t="str">
        <f>"0933"</f>
        <v>0933</v>
      </c>
      <c r="K49" s="2" t="str">
        <f>"0940"</f>
        <v>0940</v>
      </c>
      <c r="L49" s="2" t="str">
        <f>"0947"</f>
        <v>0947</v>
      </c>
      <c r="M49" s="2" t="str">
        <f>"0954"</f>
        <v>0954</v>
      </c>
      <c r="N49" s="2" t="str">
        <f>"1001"</f>
        <v>1001</v>
      </c>
      <c r="O49" s="2" t="str">
        <f>"1008"</f>
        <v>1008</v>
      </c>
      <c r="R49" s="4" t="s">
        <v>3</v>
      </c>
      <c r="S49" s="2" t="s">
        <v>22</v>
      </c>
      <c r="T49" s="2" t="str">
        <f>"0846"</f>
        <v>0846</v>
      </c>
      <c r="U49" s="2" t="str">
        <f>"0852"</f>
        <v>0852</v>
      </c>
      <c r="V49" s="2" t="str">
        <f>"0859"</f>
        <v>0859</v>
      </c>
      <c r="W49" s="2" t="str">
        <f>"0906"</f>
        <v>0906</v>
      </c>
      <c r="X49" s="2" t="str">
        <f>"0914"</f>
        <v>0914</v>
      </c>
      <c r="Y49" s="2" t="str">
        <f>"0921"</f>
        <v>0921</v>
      </c>
      <c r="Z49" s="2" t="str">
        <f>"0928"</f>
        <v>0928</v>
      </c>
      <c r="AA49" s="2" t="str">
        <f>"0935"</f>
        <v>0935</v>
      </c>
      <c r="AB49" s="2" t="str">
        <f>"0942"</f>
        <v>0942</v>
      </c>
      <c r="AC49" s="2" t="str">
        <f>"0949"</f>
        <v>0949</v>
      </c>
      <c r="AD49" s="2" t="str">
        <f>"0956"</f>
        <v>0956</v>
      </c>
      <c r="AE49" s="2" t="str">
        <f>"1003"</f>
        <v>1003</v>
      </c>
    </row>
    <row r="50" spans="2:31" ht="12.75" customHeight="1" x14ac:dyDescent="0.15">
      <c r="B50" s="3" t="s">
        <v>11</v>
      </c>
      <c r="C50" s="2" t="s">
        <v>22</v>
      </c>
      <c r="D50" s="2" t="str">
        <f>"0857"</f>
        <v>0857</v>
      </c>
      <c r="E50" s="2" t="str">
        <f>"0903"</f>
        <v>0903</v>
      </c>
      <c r="F50" s="2" t="str">
        <f>"0910"</f>
        <v>0910</v>
      </c>
      <c r="G50" s="2" t="str">
        <f>"0917"</f>
        <v>0917</v>
      </c>
      <c r="H50" s="2" t="str">
        <f>"0922"</f>
        <v>0922</v>
      </c>
      <c r="I50" s="2" t="str">
        <f>"0928"</f>
        <v>0928</v>
      </c>
      <c r="J50" s="2" t="str">
        <f>"0935"</f>
        <v>0935</v>
      </c>
      <c r="K50" s="2" t="str">
        <f>"0942"</f>
        <v>0942</v>
      </c>
      <c r="L50" s="2" t="str">
        <f>"0949"</f>
        <v>0949</v>
      </c>
      <c r="M50" s="2" t="str">
        <f>"0956"</f>
        <v>0956</v>
      </c>
      <c r="N50" s="2" t="str">
        <f>"1003"</f>
        <v>1003</v>
      </c>
      <c r="O50" s="2" t="str">
        <f>"1010"</f>
        <v>1010</v>
      </c>
      <c r="R50" s="4" t="s">
        <v>4</v>
      </c>
      <c r="S50" s="2" t="s">
        <v>22</v>
      </c>
      <c r="T50" s="2" t="str">
        <f>"0847"</f>
        <v>0847</v>
      </c>
      <c r="U50" s="2" t="str">
        <f>"0854"</f>
        <v>0854</v>
      </c>
      <c r="V50" s="2" t="str">
        <f>"0900"</f>
        <v>0900</v>
      </c>
      <c r="W50" s="2" t="str">
        <f>"0908"</f>
        <v>0908</v>
      </c>
      <c r="X50" s="2" t="str">
        <f>"0915"</f>
        <v>0915</v>
      </c>
      <c r="Y50" s="2" t="str">
        <f>"0922"</f>
        <v>0922</v>
      </c>
      <c r="Z50" s="2" t="str">
        <f>"0929"</f>
        <v>0929</v>
      </c>
      <c r="AA50" s="2" t="str">
        <f>"0936"</f>
        <v>0936</v>
      </c>
      <c r="AB50" s="2" t="str">
        <f>"0943"</f>
        <v>0943</v>
      </c>
      <c r="AC50" s="2" t="str">
        <f>"0951"</f>
        <v>0951</v>
      </c>
      <c r="AD50" s="2" t="str">
        <f>"0957"</f>
        <v>0957</v>
      </c>
      <c r="AE50" s="2" t="str">
        <f>"1004"</f>
        <v>1004</v>
      </c>
    </row>
    <row r="51" spans="2:31" ht="12.75" customHeight="1" x14ac:dyDescent="0.15">
      <c r="B51" s="3" t="s">
        <v>10</v>
      </c>
      <c r="C51" s="2" t="s">
        <v>22</v>
      </c>
      <c r="D51" s="2" t="str">
        <f>"0900"</f>
        <v>0900</v>
      </c>
      <c r="E51" s="2" t="str">
        <f>"0906"</f>
        <v>0906</v>
      </c>
      <c r="F51" s="2" t="str">
        <f>"0912"</f>
        <v>0912</v>
      </c>
      <c r="G51" s="2" t="str">
        <f>"0919"</f>
        <v>0919</v>
      </c>
      <c r="H51" s="2" t="str">
        <f>"0924"</f>
        <v>0924</v>
      </c>
      <c r="I51" s="2" t="str">
        <f>"0930"</f>
        <v>0930</v>
      </c>
      <c r="J51" s="2" t="str">
        <f>"0937"</f>
        <v>0937</v>
      </c>
      <c r="K51" s="2" t="str">
        <f>"0944"</f>
        <v>0944</v>
      </c>
      <c r="L51" s="2" t="str">
        <f>"0951"</f>
        <v>0951</v>
      </c>
      <c r="M51" s="2" t="str">
        <f>"0958"</f>
        <v>0958</v>
      </c>
      <c r="N51" s="2" t="str">
        <f>"1005"</f>
        <v>1005</v>
      </c>
      <c r="O51" s="2" t="str">
        <f>"1012"</f>
        <v>1012</v>
      </c>
      <c r="R51" s="4" t="s">
        <v>5</v>
      </c>
      <c r="S51" s="2" t="s">
        <v>22</v>
      </c>
      <c r="T51" s="2" t="str">
        <f>"0849"</f>
        <v>0849</v>
      </c>
      <c r="U51" s="2" t="str">
        <f>"0855"</f>
        <v>0855</v>
      </c>
      <c r="V51" s="2" t="str">
        <f>"0902"</f>
        <v>0902</v>
      </c>
      <c r="W51" s="2" t="str">
        <f>"0909"</f>
        <v>0909</v>
      </c>
      <c r="X51" s="2" t="str">
        <f>"0917"</f>
        <v>0917</v>
      </c>
      <c r="Y51" s="2" t="str">
        <f>"0924"</f>
        <v>0924</v>
      </c>
      <c r="Z51" s="2" t="str">
        <f>"0931"</f>
        <v>0931</v>
      </c>
      <c r="AA51" s="2" t="str">
        <f>"0938"</f>
        <v>0938</v>
      </c>
      <c r="AB51" s="2" t="str">
        <f>"0945"</f>
        <v>0945</v>
      </c>
      <c r="AC51" s="2" t="str">
        <f>"0952"</f>
        <v>0952</v>
      </c>
      <c r="AD51" s="2" t="str">
        <f>"0959"</f>
        <v>0959</v>
      </c>
      <c r="AE51" s="2" t="str">
        <f>"1006"</f>
        <v>1006</v>
      </c>
    </row>
    <row r="52" spans="2:31" ht="12.75" customHeight="1" x14ac:dyDescent="0.15">
      <c r="B52" s="3" t="s">
        <v>9</v>
      </c>
      <c r="C52" s="2" t="s">
        <v>22</v>
      </c>
      <c r="D52" s="2" t="str">
        <f>"0901"</f>
        <v>0901</v>
      </c>
      <c r="E52" s="2" t="str">
        <f>"0907"</f>
        <v>0907</v>
      </c>
      <c r="F52" s="2" t="str">
        <f>"0914"</f>
        <v>0914</v>
      </c>
      <c r="G52" s="2" t="str">
        <f>"0921"</f>
        <v>0921</v>
      </c>
      <c r="H52" s="2" t="str">
        <f>"0926"</f>
        <v>0926</v>
      </c>
      <c r="I52" s="2" t="str">
        <f>"0932"</f>
        <v>0932</v>
      </c>
      <c r="J52" s="2" t="str">
        <f>"0939"</f>
        <v>0939</v>
      </c>
      <c r="K52" s="2" t="str">
        <f>"0946"</f>
        <v>0946</v>
      </c>
      <c r="L52" s="2" t="str">
        <f>"0953"</f>
        <v>0953</v>
      </c>
      <c r="M52" s="2" t="str">
        <f>"1000"</f>
        <v>1000</v>
      </c>
      <c r="N52" s="2" t="str">
        <f>"1007"</f>
        <v>1007</v>
      </c>
      <c r="O52" s="2" t="str">
        <f>"1014"</f>
        <v>1014</v>
      </c>
      <c r="R52" s="4" t="s">
        <v>6</v>
      </c>
      <c r="S52" s="2" t="s">
        <v>22</v>
      </c>
      <c r="T52" s="2" t="str">
        <f>"0850"</f>
        <v>0850</v>
      </c>
      <c r="U52" s="2" t="str">
        <f>"0857"</f>
        <v>0857</v>
      </c>
      <c r="V52" s="2" t="str">
        <f>"0903"</f>
        <v>0903</v>
      </c>
      <c r="W52" s="2" t="str">
        <f>"0911"</f>
        <v>0911</v>
      </c>
      <c r="X52" s="2" t="str">
        <f>"0918"</f>
        <v>0918</v>
      </c>
      <c r="Y52" s="2" t="str">
        <f>"0925"</f>
        <v>0925</v>
      </c>
      <c r="Z52" s="2" t="str">
        <f>"0932"</f>
        <v>0932</v>
      </c>
      <c r="AA52" s="2" t="str">
        <f>"0939"</f>
        <v>0939</v>
      </c>
      <c r="AB52" s="2" t="str">
        <f>"0946"</f>
        <v>0946</v>
      </c>
      <c r="AC52" s="2" t="str">
        <f>"0954"</f>
        <v>0954</v>
      </c>
      <c r="AD52" s="2" t="str">
        <f>"1000"</f>
        <v>1000</v>
      </c>
      <c r="AE52" s="2" t="str">
        <f>"1007"</f>
        <v>1007</v>
      </c>
    </row>
    <row r="53" spans="2:31" ht="12.75" customHeight="1" x14ac:dyDescent="0.15">
      <c r="B53" s="3" t="s">
        <v>8</v>
      </c>
      <c r="C53" s="2" t="s">
        <v>22</v>
      </c>
      <c r="D53" s="2" t="str">
        <f>"0903"</f>
        <v>0903</v>
      </c>
      <c r="E53" s="2" t="str">
        <f>"0909"</f>
        <v>0909</v>
      </c>
      <c r="F53" s="2" t="str">
        <f>"0915"</f>
        <v>0915</v>
      </c>
      <c r="G53" s="2" t="str">
        <f>"0922"</f>
        <v>0922</v>
      </c>
      <c r="H53" s="2" t="str">
        <f>"0927"</f>
        <v>0927</v>
      </c>
      <c r="I53" s="2" t="str">
        <f>"0933"</f>
        <v>0933</v>
      </c>
      <c r="J53" s="2" t="str">
        <f>"0940"</f>
        <v>0940</v>
      </c>
      <c r="K53" s="2" t="str">
        <f>"0947"</f>
        <v>0947</v>
      </c>
      <c r="L53" s="2" t="str">
        <f>"0954"</f>
        <v>0954</v>
      </c>
      <c r="M53" s="2" t="str">
        <f>"1001"</f>
        <v>1001</v>
      </c>
      <c r="N53" s="2" t="str">
        <f>"1008"</f>
        <v>1008</v>
      </c>
      <c r="O53" s="2" t="str">
        <f>"1015"</f>
        <v>1015</v>
      </c>
      <c r="R53" s="4" t="s">
        <v>7</v>
      </c>
      <c r="S53" s="2" t="s">
        <v>22</v>
      </c>
      <c r="T53" s="2" t="str">
        <f>"0852"</f>
        <v>0852</v>
      </c>
      <c r="U53" s="2" t="str">
        <f>"0858"</f>
        <v>0858</v>
      </c>
      <c r="V53" s="2" t="str">
        <f>"0905"</f>
        <v>0905</v>
      </c>
      <c r="W53" s="2" t="str">
        <f>"0912"</f>
        <v>0912</v>
      </c>
      <c r="X53" s="2" t="str">
        <f>"0920"</f>
        <v>0920</v>
      </c>
      <c r="Y53" s="2" t="str">
        <f>"0927"</f>
        <v>0927</v>
      </c>
      <c r="Z53" s="2" t="str">
        <f>"0934"</f>
        <v>0934</v>
      </c>
      <c r="AA53" s="2" t="str">
        <f>"0941"</f>
        <v>0941</v>
      </c>
      <c r="AB53" s="2" t="str">
        <f>"0948"</f>
        <v>0948</v>
      </c>
      <c r="AC53" s="2" t="str">
        <f>"0955"</f>
        <v>0955</v>
      </c>
      <c r="AD53" s="2" t="str">
        <f>"1002"</f>
        <v>1002</v>
      </c>
      <c r="AE53" s="2" t="str">
        <f>"1009"</f>
        <v>1009</v>
      </c>
    </row>
    <row r="54" spans="2:31" ht="12.75" customHeight="1" x14ac:dyDescent="0.15">
      <c r="B54" s="3" t="s">
        <v>7</v>
      </c>
      <c r="C54" s="2" t="s">
        <v>22</v>
      </c>
      <c r="D54" s="2" t="str">
        <f>"0904"</f>
        <v>0904</v>
      </c>
      <c r="E54" s="2" t="str">
        <f>"0910"</f>
        <v>0910</v>
      </c>
      <c r="F54" s="2" t="str">
        <f>"0917"</f>
        <v>0917</v>
      </c>
      <c r="G54" s="2" t="str">
        <f>"0924"</f>
        <v>0924</v>
      </c>
      <c r="H54" s="2" t="str">
        <f>"0929"</f>
        <v>0929</v>
      </c>
      <c r="I54" s="2" t="str">
        <f>"0935"</f>
        <v>0935</v>
      </c>
      <c r="J54" s="2" t="str">
        <f>"0942"</f>
        <v>0942</v>
      </c>
      <c r="K54" s="2" t="str">
        <f>"0949"</f>
        <v>0949</v>
      </c>
      <c r="L54" s="2" t="str">
        <f>"0956"</f>
        <v>0956</v>
      </c>
      <c r="M54" s="2" t="str">
        <f>"1003"</f>
        <v>1003</v>
      </c>
      <c r="N54" s="2" t="str">
        <f>"1010"</f>
        <v>1010</v>
      </c>
      <c r="O54" s="2" t="str">
        <f>"1017"</f>
        <v>1017</v>
      </c>
      <c r="R54" s="4" t="s">
        <v>8</v>
      </c>
      <c r="S54" s="2" t="s">
        <v>22</v>
      </c>
      <c r="T54" s="2" t="str">
        <f>"0853"</f>
        <v>0853</v>
      </c>
      <c r="U54" s="2" t="str">
        <f>"0900"</f>
        <v>0900</v>
      </c>
      <c r="V54" s="2" t="str">
        <f>"0906"</f>
        <v>0906</v>
      </c>
      <c r="W54" s="2" t="str">
        <f>"0914"</f>
        <v>0914</v>
      </c>
      <c r="X54" s="2" t="str">
        <f>"0921"</f>
        <v>0921</v>
      </c>
      <c r="Y54" s="2" t="str">
        <f>"0928"</f>
        <v>0928</v>
      </c>
      <c r="Z54" s="2" t="str">
        <f>"0935"</f>
        <v>0935</v>
      </c>
      <c r="AA54" s="2" t="str">
        <f>"0942"</f>
        <v>0942</v>
      </c>
      <c r="AB54" s="2" t="str">
        <f>"0949"</f>
        <v>0949</v>
      </c>
      <c r="AC54" s="2" t="str">
        <f>"0957"</f>
        <v>0957</v>
      </c>
      <c r="AD54" s="2" t="str">
        <f>"1003"</f>
        <v>1003</v>
      </c>
      <c r="AE54" s="2" t="str">
        <f>"1010"</f>
        <v>1010</v>
      </c>
    </row>
    <row r="55" spans="2:31" ht="12.75" customHeight="1" x14ac:dyDescent="0.15">
      <c r="B55" s="3" t="s">
        <v>6</v>
      </c>
      <c r="C55" s="2" t="s">
        <v>22</v>
      </c>
      <c r="D55" s="2" t="str">
        <f>"0906"</f>
        <v>0906</v>
      </c>
      <c r="E55" s="2" t="str">
        <f>"0912"</f>
        <v>0912</v>
      </c>
      <c r="F55" s="2" t="str">
        <f>"0918"</f>
        <v>0918</v>
      </c>
      <c r="G55" s="2" t="str">
        <f>"0925"</f>
        <v>0925</v>
      </c>
      <c r="H55" s="2" t="str">
        <f>"0930"</f>
        <v>0930</v>
      </c>
      <c r="I55" s="2" t="str">
        <f>"0936"</f>
        <v>0936</v>
      </c>
      <c r="J55" s="2" t="str">
        <f>"0943"</f>
        <v>0943</v>
      </c>
      <c r="K55" s="2" t="str">
        <f>"0950"</f>
        <v>0950</v>
      </c>
      <c r="L55" s="2" t="str">
        <f>"0957"</f>
        <v>0957</v>
      </c>
      <c r="M55" s="2" t="str">
        <f>"1004"</f>
        <v>1004</v>
      </c>
      <c r="N55" s="2" t="str">
        <f>"1011"</f>
        <v>1011</v>
      </c>
      <c r="O55" s="2" t="str">
        <f>"1018"</f>
        <v>1018</v>
      </c>
      <c r="R55" s="4" t="s">
        <v>9</v>
      </c>
      <c r="S55" s="2" t="s">
        <v>22</v>
      </c>
      <c r="T55" s="2" t="str">
        <f>"0855"</f>
        <v>0855</v>
      </c>
      <c r="U55" s="2" t="str">
        <f>"0902"</f>
        <v>0902</v>
      </c>
      <c r="V55" s="2" t="str">
        <f>"0908"</f>
        <v>0908</v>
      </c>
      <c r="W55" s="2" t="str">
        <f>"0916"</f>
        <v>0916</v>
      </c>
      <c r="X55" s="2" t="str">
        <f>"0923"</f>
        <v>0923</v>
      </c>
      <c r="Y55" s="2" t="str">
        <f>"0930"</f>
        <v>0930</v>
      </c>
      <c r="Z55" s="2" t="str">
        <f>"0937"</f>
        <v>0937</v>
      </c>
      <c r="AA55" s="2" t="str">
        <f>"0944"</f>
        <v>0944</v>
      </c>
      <c r="AB55" s="2" t="str">
        <f>"0951"</f>
        <v>0951</v>
      </c>
      <c r="AC55" s="2" t="str">
        <f>"0959"</f>
        <v>0959</v>
      </c>
      <c r="AD55" s="2" t="str">
        <f>"1005"</f>
        <v>1005</v>
      </c>
      <c r="AE55" s="2" t="str">
        <f>"1012"</f>
        <v>1012</v>
      </c>
    </row>
    <row r="56" spans="2:31" ht="12.75" customHeight="1" x14ac:dyDescent="0.15">
      <c r="B56" s="3" t="s">
        <v>5</v>
      </c>
      <c r="C56" s="2" t="s">
        <v>22</v>
      </c>
      <c r="D56" s="2" t="str">
        <f>"0907"</f>
        <v>0907</v>
      </c>
      <c r="E56" s="2" t="str">
        <f>"0913"</f>
        <v>0913</v>
      </c>
      <c r="F56" s="2" t="str">
        <f>"0920"</f>
        <v>0920</v>
      </c>
      <c r="G56" s="2" t="str">
        <f>"0927"</f>
        <v>0927</v>
      </c>
      <c r="H56" s="2" t="str">
        <f>"0932"</f>
        <v>0932</v>
      </c>
      <c r="I56" s="2" t="str">
        <f>"0938"</f>
        <v>0938</v>
      </c>
      <c r="J56" s="2" t="str">
        <f>"0945"</f>
        <v>0945</v>
      </c>
      <c r="K56" s="2" t="str">
        <f>"0952"</f>
        <v>0952</v>
      </c>
      <c r="L56" s="2" t="str">
        <f>"0959"</f>
        <v>0959</v>
      </c>
      <c r="M56" s="2" t="str">
        <f>"1006"</f>
        <v>1006</v>
      </c>
      <c r="N56" s="2" t="str">
        <f>"1013"</f>
        <v>1013</v>
      </c>
      <c r="O56" s="2" t="str">
        <f>"1020"</f>
        <v>1020</v>
      </c>
      <c r="R56" s="4" t="s">
        <v>10</v>
      </c>
      <c r="S56" s="2" t="s">
        <v>22</v>
      </c>
      <c r="T56" s="2" t="str">
        <f>"0857"</f>
        <v>0857</v>
      </c>
      <c r="U56" s="2" t="str">
        <f>"0903"</f>
        <v>0903</v>
      </c>
      <c r="V56" s="2" t="str">
        <f>"0910"</f>
        <v>0910</v>
      </c>
      <c r="W56" s="2" t="str">
        <f>"0917"</f>
        <v>0917</v>
      </c>
      <c r="X56" s="2" t="str">
        <f>"0925"</f>
        <v>0925</v>
      </c>
      <c r="Y56" s="2" t="str">
        <f>"0932"</f>
        <v>0932</v>
      </c>
      <c r="Z56" s="2" t="str">
        <f>"0939"</f>
        <v>0939</v>
      </c>
      <c r="AA56" s="2" t="str">
        <f>"0946"</f>
        <v>0946</v>
      </c>
      <c r="AB56" s="2" t="str">
        <f>"0953"</f>
        <v>0953</v>
      </c>
      <c r="AC56" s="2" t="str">
        <f>"1000"</f>
        <v>1000</v>
      </c>
      <c r="AD56" s="2" t="str">
        <f>"1007"</f>
        <v>1007</v>
      </c>
      <c r="AE56" s="2" t="str">
        <f>"1014"</f>
        <v>1014</v>
      </c>
    </row>
    <row r="57" spans="2:31" ht="12.75" customHeight="1" x14ac:dyDescent="0.15">
      <c r="B57" s="3" t="s">
        <v>4</v>
      </c>
      <c r="C57" s="2" t="s">
        <v>22</v>
      </c>
      <c r="D57" s="2" t="str">
        <f>"0909"</f>
        <v>0909</v>
      </c>
      <c r="E57" s="2" t="str">
        <f>"0915"</f>
        <v>0915</v>
      </c>
      <c r="F57" s="2" t="str">
        <f>"0921"</f>
        <v>0921</v>
      </c>
      <c r="G57" s="2" t="str">
        <f>"0928"</f>
        <v>0928</v>
      </c>
      <c r="H57" s="2" t="str">
        <f>"0933"</f>
        <v>0933</v>
      </c>
      <c r="I57" s="2" t="str">
        <f>"0939"</f>
        <v>0939</v>
      </c>
      <c r="J57" s="2" t="str">
        <f>"0946"</f>
        <v>0946</v>
      </c>
      <c r="K57" s="2" t="str">
        <f>"0953"</f>
        <v>0953</v>
      </c>
      <c r="L57" s="2" t="str">
        <f>"1000"</f>
        <v>1000</v>
      </c>
      <c r="M57" s="2" t="str">
        <f>"1007"</f>
        <v>1007</v>
      </c>
      <c r="N57" s="2" t="str">
        <f>"1014"</f>
        <v>1014</v>
      </c>
      <c r="O57" s="2" t="str">
        <f>"1021"</f>
        <v>1021</v>
      </c>
      <c r="R57" s="4" t="s">
        <v>11</v>
      </c>
      <c r="S57" s="2" t="s">
        <v>22</v>
      </c>
      <c r="T57" s="2" t="str">
        <f>"0859"</f>
        <v>0859</v>
      </c>
      <c r="U57" s="2" t="str">
        <f>"0905"</f>
        <v>0905</v>
      </c>
      <c r="V57" s="2" t="str">
        <f>"0912"</f>
        <v>0912</v>
      </c>
      <c r="W57" s="2" t="str">
        <f>"0919"</f>
        <v>0919</v>
      </c>
      <c r="X57" s="2" t="str">
        <f>"0927"</f>
        <v>0927</v>
      </c>
      <c r="Y57" s="2" t="str">
        <f>"0934"</f>
        <v>0934</v>
      </c>
      <c r="Z57" s="2" t="str">
        <f>"0941"</f>
        <v>0941</v>
      </c>
      <c r="AA57" s="2" t="str">
        <f>"0948"</f>
        <v>0948</v>
      </c>
      <c r="AB57" s="2" t="str">
        <f>"0955"</f>
        <v>0955</v>
      </c>
      <c r="AC57" s="2" t="str">
        <f>"1002"</f>
        <v>1002</v>
      </c>
      <c r="AD57" s="2" t="str">
        <f>"1009"</f>
        <v>1009</v>
      </c>
      <c r="AE57" s="2" t="str">
        <f>"1016"</f>
        <v>1016</v>
      </c>
    </row>
    <row r="58" spans="2:31" ht="12.75" customHeight="1" x14ac:dyDescent="0.15">
      <c r="B58" s="3" t="s">
        <v>3</v>
      </c>
      <c r="C58" s="2" t="s">
        <v>22</v>
      </c>
      <c r="D58" s="2" t="str">
        <f>"0910"</f>
        <v>0910</v>
      </c>
      <c r="E58" s="2" t="str">
        <f>"0916"</f>
        <v>0916</v>
      </c>
      <c r="F58" s="2" t="str">
        <f>"0923"</f>
        <v>0923</v>
      </c>
      <c r="G58" s="2" t="str">
        <f>"0930"</f>
        <v>0930</v>
      </c>
      <c r="H58" s="2" t="str">
        <f>"0935"</f>
        <v>0935</v>
      </c>
      <c r="I58" s="2" t="str">
        <f>"0941"</f>
        <v>0941</v>
      </c>
      <c r="J58" s="2" t="str">
        <f>"0948"</f>
        <v>0948</v>
      </c>
      <c r="K58" s="2" t="str">
        <f>"0955"</f>
        <v>0955</v>
      </c>
      <c r="L58" s="2" t="str">
        <f>"1002"</f>
        <v>1002</v>
      </c>
      <c r="M58" s="2" t="str">
        <f>"1009"</f>
        <v>1009</v>
      </c>
      <c r="N58" s="2" t="str">
        <f>"1016"</f>
        <v>1016</v>
      </c>
      <c r="O58" s="2" t="str">
        <f>"1023"</f>
        <v>1023</v>
      </c>
      <c r="R58" s="4" t="s">
        <v>12</v>
      </c>
      <c r="S58" s="2" t="s">
        <v>22</v>
      </c>
      <c r="T58" s="2" t="str">
        <f>"0900"</f>
        <v>0900</v>
      </c>
      <c r="U58" s="2" t="str">
        <f>"0907"</f>
        <v>0907</v>
      </c>
      <c r="V58" s="2" t="str">
        <f>"0913"</f>
        <v>0913</v>
      </c>
      <c r="W58" s="2" t="str">
        <f>"0921"</f>
        <v>0921</v>
      </c>
      <c r="X58" s="2" t="str">
        <f>"0928"</f>
        <v>0928</v>
      </c>
      <c r="Y58" s="2" t="str">
        <f>"0935"</f>
        <v>0935</v>
      </c>
      <c r="Z58" s="2" t="str">
        <f>"0942"</f>
        <v>0942</v>
      </c>
      <c r="AA58" s="2" t="str">
        <f>"0949"</f>
        <v>0949</v>
      </c>
      <c r="AB58" s="2" t="str">
        <f>"0956"</f>
        <v>0956</v>
      </c>
      <c r="AC58" s="2" t="str">
        <f>"1004"</f>
        <v>1004</v>
      </c>
      <c r="AD58" s="2" t="str">
        <f>"1010"</f>
        <v>1010</v>
      </c>
      <c r="AE58" s="2" t="str">
        <f>"1017"</f>
        <v>1017</v>
      </c>
    </row>
    <row r="59" spans="2:31" ht="12.75" customHeight="1" x14ac:dyDescent="0.15">
      <c r="B59" s="3" t="s">
        <v>2</v>
      </c>
      <c r="C59" s="2" t="s">
        <v>22</v>
      </c>
      <c r="D59" s="2" t="str">
        <f>"0913"</f>
        <v>0913</v>
      </c>
      <c r="E59" s="2" t="str">
        <f>"0919"</f>
        <v>0919</v>
      </c>
      <c r="F59" s="2" t="str">
        <f>"0925"</f>
        <v>0925</v>
      </c>
      <c r="G59" s="2" t="str">
        <f>"0932"</f>
        <v>0932</v>
      </c>
      <c r="H59" s="2" t="str">
        <f>"0937"</f>
        <v>0937</v>
      </c>
      <c r="I59" s="2" t="str">
        <f>"0943"</f>
        <v>0943</v>
      </c>
      <c r="J59" s="2" t="str">
        <f>"0950"</f>
        <v>0950</v>
      </c>
      <c r="K59" s="2" t="str">
        <f>"0957"</f>
        <v>0957</v>
      </c>
      <c r="L59" s="2" t="str">
        <f>"1004"</f>
        <v>1004</v>
      </c>
      <c r="M59" s="2" t="str">
        <f>"1011"</f>
        <v>1011</v>
      </c>
      <c r="N59" s="2" t="str">
        <f>"1018"</f>
        <v>1018</v>
      </c>
      <c r="O59" s="2" t="str">
        <f>"1025"</f>
        <v>1025</v>
      </c>
      <c r="R59" s="4" t="s">
        <v>13</v>
      </c>
      <c r="S59" s="2" t="s">
        <v>22</v>
      </c>
      <c r="T59" s="2" t="str">
        <f>"0902"</f>
        <v>0902</v>
      </c>
      <c r="U59" s="2" t="str">
        <f>"0908"</f>
        <v>0908</v>
      </c>
      <c r="V59" s="2" t="str">
        <f>"0915"</f>
        <v>0915</v>
      </c>
      <c r="W59" s="2" t="str">
        <f>"0922"</f>
        <v>0922</v>
      </c>
      <c r="X59" s="2" t="str">
        <f>"0930"</f>
        <v>0930</v>
      </c>
      <c r="Y59" s="2" t="str">
        <f>"0937"</f>
        <v>0937</v>
      </c>
      <c r="Z59" s="2" t="str">
        <f>"0944"</f>
        <v>0944</v>
      </c>
      <c r="AA59" s="2" t="str">
        <f>"0951"</f>
        <v>0951</v>
      </c>
      <c r="AB59" s="2" t="str">
        <f>"0958"</f>
        <v>0958</v>
      </c>
      <c r="AC59" s="2" t="str">
        <f>"1005"</f>
        <v>1005</v>
      </c>
      <c r="AD59" s="2" t="str">
        <f>"1012"</f>
        <v>1012</v>
      </c>
      <c r="AE59" s="2" t="str">
        <f>"1019"</f>
        <v>1019</v>
      </c>
    </row>
    <row r="60" spans="2:31" ht="12.75" customHeight="1" x14ac:dyDescent="0.15">
      <c r="B60" s="3" t="s">
        <v>1</v>
      </c>
      <c r="C60" s="2" t="s">
        <v>22</v>
      </c>
      <c r="D60" s="2" t="str">
        <f>"0915"</f>
        <v>0915</v>
      </c>
      <c r="E60" s="2" t="str">
        <f>"0921"</f>
        <v>0921</v>
      </c>
      <c r="F60" s="2" t="str">
        <f>"0927"</f>
        <v>0927</v>
      </c>
      <c r="G60" s="2" t="str">
        <f>"0934"</f>
        <v>0934</v>
      </c>
      <c r="H60" s="2" t="str">
        <f>"0939"</f>
        <v>0939</v>
      </c>
      <c r="I60" s="2" t="str">
        <f>"0945"</f>
        <v>0945</v>
      </c>
      <c r="J60" s="2" t="str">
        <f>"0952"</f>
        <v>0952</v>
      </c>
      <c r="K60" s="2" t="str">
        <f>"0959"</f>
        <v>0959</v>
      </c>
      <c r="L60" s="2" t="str">
        <f>"1006"</f>
        <v>1006</v>
      </c>
      <c r="M60" s="2" t="str">
        <f>"1013"</f>
        <v>1013</v>
      </c>
      <c r="N60" s="2" t="str">
        <f>"1020"</f>
        <v>1020</v>
      </c>
      <c r="O60" s="2" t="str">
        <f>"1027"</f>
        <v>1027</v>
      </c>
      <c r="R60" s="4" t="s">
        <v>14</v>
      </c>
      <c r="S60" s="2" t="s">
        <v>22</v>
      </c>
      <c r="T60" s="2" t="str">
        <f>"0904"</f>
        <v>0904</v>
      </c>
      <c r="U60" s="2" t="str">
        <f>"0910"</f>
        <v>0910</v>
      </c>
      <c r="V60" s="2" t="str">
        <f>"0917"</f>
        <v>0917</v>
      </c>
      <c r="W60" s="2" t="str">
        <f>"0924"</f>
        <v>0924</v>
      </c>
      <c r="X60" s="2" t="str">
        <f>"0932"</f>
        <v>0932</v>
      </c>
      <c r="Y60" s="2" t="str">
        <f>"0939"</f>
        <v>0939</v>
      </c>
      <c r="Z60" s="2" t="str">
        <f>"0946"</f>
        <v>0946</v>
      </c>
      <c r="AA60" s="2" t="str">
        <f>"0953"</f>
        <v>0953</v>
      </c>
      <c r="AB60" s="2" t="str">
        <f>"1000"</f>
        <v>1000</v>
      </c>
      <c r="AC60" s="2" t="str">
        <f>"1007"</f>
        <v>1007</v>
      </c>
      <c r="AD60" s="2" t="str">
        <f>"1014"</f>
        <v>1014</v>
      </c>
      <c r="AE60" s="2" t="str">
        <f>"1021"</f>
        <v>1021</v>
      </c>
    </row>
    <row r="61" spans="2:31" ht="12.75" customHeight="1" x14ac:dyDescent="0.15">
      <c r="B61" s="3" t="s">
        <v>0</v>
      </c>
      <c r="C61" s="2" t="s">
        <v>18</v>
      </c>
      <c r="D61" s="2" t="str">
        <f>"0918"</f>
        <v>0918</v>
      </c>
      <c r="E61" s="2" t="str">
        <f>"0924"</f>
        <v>0924</v>
      </c>
      <c r="F61" s="2" t="str">
        <f>"0930"</f>
        <v>0930</v>
      </c>
      <c r="G61" s="2" t="str">
        <f>"0937"</f>
        <v>0937</v>
      </c>
      <c r="H61" s="2" t="str">
        <f>"0942"</f>
        <v>0942</v>
      </c>
      <c r="I61" s="2" t="str">
        <f>"0948"</f>
        <v>0948</v>
      </c>
      <c r="J61" s="2" t="str">
        <f>"0955"</f>
        <v>0955</v>
      </c>
      <c r="K61" s="2" t="str">
        <f>"1002"</f>
        <v>1002</v>
      </c>
      <c r="L61" s="2" t="str">
        <f>"1009"</f>
        <v>1009</v>
      </c>
      <c r="M61" s="2" t="str">
        <f>"1016"</f>
        <v>1016</v>
      </c>
      <c r="N61" s="2" t="str">
        <f>"1023"</f>
        <v>1023</v>
      </c>
      <c r="O61" s="2" t="str">
        <f>"1030"</f>
        <v>1030</v>
      </c>
      <c r="R61" s="4" t="s">
        <v>15</v>
      </c>
      <c r="S61" s="2" t="s">
        <v>18</v>
      </c>
      <c r="T61" s="2" t="str">
        <f>"0906"</f>
        <v>0906</v>
      </c>
      <c r="U61" s="2" t="str">
        <f>"0912"</f>
        <v>0912</v>
      </c>
      <c r="V61" s="2" t="str">
        <f>"0919"</f>
        <v>0919</v>
      </c>
      <c r="W61" s="2" t="str">
        <f>"0926"</f>
        <v>0926</v>
      </c>
      <c r="X61" s="2" t="str">
        <f>"0934"</f>
        <v>0934</v>
      </c>
      <c r="Y61" s="2" t="str">
        <f>"0941"</f>
        <v>0941</v>
      </c>
      <c r="Z61" s="2" t="str">
        <f>"0948"</f>
        <v>0948</v>
      </c>
      <c r="AA61" s="2" t="str">
        <f>"0955"</f>
        <v>0955</v>
      </c>
      <c r="AB61" s="2" t="str">
        <f>"1002"</f>
        <v>1002</v>
      </c>
      <c r="AC61" s="2" t="str">
        <f>"1009"</f>
        <v>1009</v>
      </c>
      <c r="AD61" s="2" t="str">
        <f>"1016"</f>
        <v>1016</v>
      </c>
      <c r="AE61" s="2" t="str">
        <f>"1023"</f>
        <v>1023</v>
      </c>
    </row>
    <row r="62" spans="2:31" ht="12.75" customHeight="1" x14ac:dyDescent="0.15">
      <c r="B62" s="10" t="s">
        <v>20</v>
      </c>
      <c r="C62" s="10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R62" s="10" t="s">
        <v>20</v>
      </c>
      <c r="S62" s="10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5" spans="2:31" ht="12.75" customHeight="1" x14ac:dyDescent="0.15">
      <c r="B65" s="12" t="s">
        <v>29</v>
      </c>
      <c r="C65" s="13"/>
      <c r="D65" s="13"/>
      <c r="E65" s="13"/>
      <c r="F65" s="13"/>
      <c r="G65" s="13"/>
      <c r="H65" s="13"/>
      <c r="M65" s="8" t="s">
        <v>26</v>
      </c>
      <c r="N65" s="8"/>
      <c r="O65" s="8"/>
      <c r="R65" s="12" t="s">
        <v>30</v>
      </c>
      <c r="S65" s="13"/>
      <c r="T65" s="13"/>
      <c r="U65" s="13"/>
      <c r="V65" s="13"/>
      <c r="W65" s="13"/>
      <c r="X65" s="13"/>
      <c r="AC65" s="8" t="s">
        <v>26</v>
      </c>
      <c r="AD65" s="8"/>
      <c r="AE65" s="8"/>
    </row>
    <row r="67" spans="2:31" ht="12.75" customHeight="1" x14ac:dyDescent="0.15">
      <c r="B67" s="10" t="s">
        <v>16</v>
      </c>
      <c r="C67" s="10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R67" s="10" t="s">
        <v>16</v>
      </c>
      <c r="S67" s="10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2:31" ht="12.75" customHeight="1" x14ac:dyDescent="0.15">
      <c r="B68" s="10" t="s">
        <v>19</v>
      </c>
      <c r="C68" s="10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R68" s="10" t="s">
        <v>19</v>
      </c>
      <c r="S68" s="10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2:31" ht="12.75" customHeight="1" x14ac:dyDescent="0.15">
      <c r="B69" s="3" t="s">
        <v>15</v>
      </c>
      <c r="C69" s="2" t="s">
        <v>17</v>
      </c>
      <c r="D69" s="2" t="str">
        <f>"1010"</f>
        <v>1010</v>
      </c>
      <c r="E69" s="2" t="str">
        <f>"1017"</f>
        <v>1017</v>
      </c>
      <c r="F69" s="2" t="str">
        <f>"1024"</f>
        <v>1024</v>
      </c>
      <c r="G69" s="2" t="str">
        <f>"1031"</f>
        <v>1031</v>
      </c>
      <c r="H69" s="2" t="str">
        <f>"1038"</f>
        <v>1038</v>
      </c>
      <c r="I69" s="2" t="str">
        <f>"1045"</f>
        <v>1045</v>
      </c>
      <c r="J69" s="2" t="str">
        <f>"1052"</f>
        <v>1052</v>
      </c>
      <c r="K69" s="2" t="str">
        <f>"1059"</f>
        <v>1059</v>
      </c>
      <c r="L69" s="2" t="str">
        <f>"1106"</f>
        <v>1106</v>
      </c>
      <c r="M69" s="2" t="str">
        <f>"1113"</f>
        <v>1113</v>
      </c>
      <c r="N69" s="2" t="str">
        <f>"1120"</f>
        <v>1120</v>
      </c>
      <c r="O69" s="2" t="str">
        <f>"1127"</f>
        <v>1127</v>
      </c>
      <c r="R69" s="3" t="s">
        <v>0</v>
      </c>
      <c r="S69" s="2" t="s">
        <v>17</v>
      </c>
      <c r="T69" s="2" t="str">
        <f>"1003"</f>
        <v>1003</v>
      </c>
      <c r="U69" s="2" t="str">
        <f>"1010"</f>
        <v>1010</v>
      </c>
      <c r="V69" s="2" t="str">
        <f>"1017"</f>
        <v>1017</v>
      </c>
      <c r="W69" s="2" t="str">
        <f>"1024"</f>
        <v>1024</v>
      </c>
      <c r="X69" s="2" t="str">
        <f>"1031"</f>
        <v>1031</v>
      </c>
      <c r="Y69" s="2" t="str">
        <f>"1038"</f>
        <v>1038</v>
      </c>
      <c r="Z69" s="2" t="str">
        <f>"1045"</f>
        <v>1045</v>
      </c>
      <c r="AA69" s="2" t="str">
        <f>"1052"</f>
        <v>1052</v>
      </c>
      <c r="AB69" s="2" t="str">
        <f>"1059"</f>
        <v>1059</v>
      </c>
      <c r="AC69" s="2" t="str">
        <f>"1106"</f>
        <v>1106</v>
      </c>
      <c r="AD69" s="2" t="str">
        <f>"1113"</f>
        <v>1113</v>
      </c>
      <c r="AE69" s="2" t="str">
        <f>"1120"</f>
        <v>1120</v>
      </c>
    </row>
    <row r="70" spans="2:31" ht="12.75" customHeight="1" x14ac:dyDescent="0.15">
      <c r="B70" s="3" t="s">
        <v>14</v>
      </c>
      <c r="C70" s="2" t="s">
        <v>22</v>
      </c>
      <c r="D70" s="2" t="str">
        <f>"1012"</f>
        <v>1012</v>
      </c>
      <c r="E70" s="2" t="str">
        <f>"1019"</f>
        <v>1019</v>
      </c>
      <c r="F70" s="2" t="str">
        <f>"1026"</f>
        <v>1026</v>
      </c>
      <c r="G70" s="2" t="str">
        <f>"1033"</f>
        <v>1033</v>
      </c>
      <c r="H70" s="2" t="str">
        <f>"1040"</f>
        <v>1040</v>
      </c>
      <c r="I70" s="2" t="str">
        <f>"1047"</f>
        <v>1047</v>
      </c>
      <c r="J70" s="2" t="str">
        <f>"1054"</f>
        <v>1054</v>
      </c>
      <c r="K70" s="2" t="str">
        <f>"1101"</f>
        <v>1101</v>
      </c>
      <c r="L70" s="2" t="str">
        <f>"1108"</f>
        <v>1108</v>
      </c>
      <c r="M70" s="2" t="str">
        <f>"1115"</f>
        <v>1115</v>
      </c>
      <c r="N70" s="2" t="str">
        <f>"1122"</f>
        <v>1122</v>
      </c>
      <c r="O70" s="2" t="str">
        <f>"1129"</f>
        <v>1129</v>
      </c>
      <c r="R70" s="4" t="s">
        <v>1</v>
      </c>
      <c r="S70" s="2" t="s">
        <v>22</v>
      </c>
      <c r="T70" s="2" t="str">
        <f>"1005"</f>
        <v>1005</v>
      </c>
      <c r="U70" s="2" t="str">
        <f>"1012"</f>
        <v>1012</v>
      </c>
      <c r="V70" s="2" t="str">
        <f>"1019"</f>
        <v>1019</v>
      </c>
      <c r="W70" s="2" t="str">
        <f>"1026"</f>
        <v>1026</v>
      </c>
      <c r="X70" s="2" t="str">
        <f>"1033"</f>
        <v>1033</v>
      </c>
      <c r="Y70" s="2" t="str">
        <f>"1040"</f>
        <v>1040</v>
      </c>
      <c r="Z70" s="2" t="str">
        <f>"1047"</f>
        <v>1047</v>
      </c>
      <c r="AA70" s="2" t="str">
        <f>"1054"</f>
        <v>1054</v>
      </c>
      <c r="AB70" s="2" t="str">
        <f>"1101"</f>
        <v>1101</v>
      </c>
      <c r="AC70" s="2" t="str">
        <f>"1108"</f>
        <v>1108</v>
      </c>
      <c r="AD70" s="2" t="str">
        <f>"1115"</f>
        <v>1115</v>
      </c>
      <c r="AE70" s="2" t="str">
        <f>"1122"</f>
        <v>1122</v>
      </c>
    </row>
    <row r="71" spans="2:31" ht="12.75" customHeight="1" x14ac:dyDescent="0.15">
      <c r="B71" s="3" t="s">
        <v>13</v>
      </c>
      <c r="C71" s="2" t="s">
        <v>22</v>
      </c>
      <c r="D71" s="2" t="str">
        <f>"1014"</f>
        <v>1014</v>
      </c>
      <c r="E71" s="2" t="str">
        <f>"1021"</f>
        <v>1021</v>
      </c>
      <c r="F71" s="2" t="str">
        <f>"1028"</f>
        <v>1028</v>
      </c>
      <c r="G71" s="2" t="str">
        <f>"1035"</f>
        <v>1035</v>
      </c>
      <c r="H71" s="2" t="str">
        <f>"1042"</f>
        <v>1042</v>
      </c>
      <c r="I71" s="2" t="str">
        <f>"1049"</f>
        <v>1049</v>
      </c>
      <c r="J71" s="2" t="str">
        <f>"1056"</f>
        <v>1056</v>
      </c>
      <c r="K71" s="2" t="str">
        <f>"1103"</f>
        <v>1103</v>
      </c>
      <c r="L71" s="2" t="str">
        <f>"1110"</f>
        <v>1110</v>
      </c>
      <c r="M71" s="2" t="str">
        <f>"1117"</f>
        <v>1117</v>
      </c>
      <c r="N71" s="2" t="str">
        <f>"1124"</f>
        <v>1124</v>
      </c>
      <c r="O71" s="2" t="str">
        <f>"1131"</f>
        <v>1131</v>
      </c>
      <c r="R71" s="4" t="s">
        <v>2</v>
      </c>
      <c r="S71" s="2" t="s">
        <v>22</v>
      </c>
      <c r="T71" s="2" t="str">
        <f>"1007"</f>
        <v>1007</v>
      </c>
      <c r="U71" s="2" t="str">
        <f>"1014"</f>
        <v>1014</v>
      </c>
      <c r="V71" s="2" t="str">
        <f>"1021"</f>
        <v>1021</v>
      </c>
      <c r="W71" s="2" t="str">
        <f>"1028"</f>
        <v>1028</v>
      </c>
      <c r="X71" s="2" t="str">
        <f>"1035"</f>
        <v>1035</v>
      </c>
      <c r="Y71" s="2" t="str">
        <f>"1042"</f>
        <v>1042</v>
      </c>
      <c r="Z71" s="2" t="str">
        <f>"1049"</f>
        <v>1049</v>
      </c>
      <c r="AA71" s="2" t="str">
        <f>"1056"</f>
        <v>1056</v>
      </c>
      <c r="AB71" s="2" t="str">
        <f>"1103"</f>
        <v>1103</v>
      </c>
      <c r="AC71" s="2" t="str">
        <f>"1110"</f>
        <v>1110</v>
      </c>
      <c r="AD71" s="2" t="str">
        <f>"1117"</f>
        <v>1117</v>
      </c>
      <c r="AE71" s="2" t="str">
        <f>"1124"</f>
        <v>1124</v>
      </c>
    </row>
    <row r="72" spans="2:31" ht="12.75" customHeight="1" x14ac:dyDescent="0.15">
      <c r="B72" s="3" t="s">
        <v>12</v>
      </c>
      <c r="C72" s="2" t="s">
        <v>22</v>
      </c>
      <c r="D72" s="2" t="str">
        <f>"1015"</f>
        <v>1015</v>
      </c>
      <c r="E72" s="2" t="str">
        <f>"1022"</f>
        <v>1022</v>
      </c>
      <c r="F72" s="2" t="str">
        <f>"1029"</f>
        <v>1029</v>
      </c>
      <c r="G72" s="2" t="str">
        <f>"1036"</f>
        <v>1036</v>
      </c>
      <c r="H72" s="2" t="str">
        <f>"1043"</f>
        <v>1043</v>
      </c>
      <c r="I72" s="2" t="str">
        <f>"1050"</f>
        <v>1050</v>
      </c>
      <c r="J72" s="2" t="str">
        <f>"1057"</f>
        <v>1057</v>
      </c>
      <c r="K72" s="2" t="str">
        <f>"1104"</f>
        <v>1104</v>
      </c>
      <c r="L72" s="2" t="str">
        <f>"1111"</f>
        <v>1111</v>
      </c>
      <c r="M72" s="2" t="str">
        <f>"1118"</f>
        <v>1118</v>
      </c>
      <c r="N72" s="2" t="str">
        <f>"1125"</f>
        <v>1125</v>
      </c>
      <c r="O72" s="2" t="str">
        <f>"1132"</f>
        <v>1132</v>
      </c>
      <c r="R72" s="4" t="s">
        <v>3</v>
      </c>
      <c r="S72" s="2" t="s">
        <v>22</v>
      </c>
      <c r="T72" s="2" t="str">
        <f>"1010"</f>
        <v>1010</v>
      </c>
      <c r="U72" s="2" t="str">
        <f>"1017"</f>
        <v>1017</v>
      </c>
      <c r="V72" s="2" t="str">
        <f>"1024"</f>
        <v>1024</v>
      </c>
      <c r="W72" s="2" t="str">
        <f>"1031"</f>
        <v>1031</v>
      </c>
      <c r="X72" s="2" t="str">
        <f>"1038"</f>
        <v>1038</v>
      </c>
      <c r="Y72" s="2" t="str">
        <f>"1045"</f>
        <v>1045</v>
      </c>
      <c r="Z72" s="2" t="str">
        <f>"1052"</f>
        <v>1052</v>
      </c>
      <c r="AA72" s="2" t="str">
        <f>"1059"</f>
        <v>1059</v>
      </c>
      <c r="AB72" s="2" t="str">
        <f>"1106"</f>
        <v>1106</v>
      </c>
      <c r="AC72" s="2" t="str">
        <f>"1113"</f>
        <v>1113</v>
      </c>
      <c r="AD72" s="2" t="str">
        <f>"1120"</f>
        <v>1120</v>
      </c>
      <c r="AE72" s="2" t="str">
        <f>"1127"</f>
        <v>1127</v>
      </c>
    </row>
    <row r="73" spans="2:31" ht="12.75" customHeight="1" x14ac:dyDescent="0.15">
      <c r="B73" s="3" t="s">
        <v>11</v>
      </c>
      <c r="C73" s="2" t="s">
        <v>22</v>
      </c>
      <c r="D73" s="2" t="str">
        <f>"1017"</f>
        <v>1017</v>
      </c>
      <c r="E73" s="2" t="str">
        <f>"1024"</f>
        <v>1024</v>
      </c>
      <c r="F73" s="2" t="str">
        <f>"1031"</f>
        <v>1031</v>
      </c>
      <c r="G73" s="2" t="str">
        <f>"1038"</f>
        <v>1038</v>
      </c>
      <c r="H73" s="2" t="str">
        <f>"1045"</f>
        <v>1045</v>
      </c>
      <c r="I73" s="2" t="str">
        <f>"1052"</f>
        <v>1052</v>
      </c>
      <c r="J73" s="2" t="str">
        <f>"1059"</f>
        <v>1059</v>
      </c>
      <c r="K73" s="2" t="str">
        <f>"1106"</f>
        <v>1106</v>
      </c>
      <c r="L73" s="2" t="str">
        <f>"1113"</f>
        <v>1113</v>
      </c>
      <c r="M73" s="2" t="str">
        <f>"1120"</f>
        <v>1120</v>
      </c>
      <c r="N73" s="2" t="str">
        <f>"1127"</f>
        <v>1127</v>
      </c>
      <c r="O73" s="2" t="str">
        <f>"1134"</f>
        <v>1134</v>
      </c>
      <c r="R73" s="4" t="s">
        <v>4</v>
      </c>
      <c r="S73" s="2" t="s">
        <v>22</v>
      </c>
      <c r="T73" s="2" t="str">
        <f>"1011"</f>
        <v>1011</v>
      </c>
      <c r="U73" s="2" t="str">
        <f>"1018"</f>
        <v>1018</v>
      </c>
      <c r="V73" s="2" t="str">
        <f>"1025"</f>
        <v>1025</v>
      </c>
      <c r="W73" s="2" t="str">
        <f>"1032"</f>
        <v>1032</v>
      </c>
      <c r="X73" s="2" t="str">
        <f>"1039"</f>
        <v>1039</v>
      </c>
      <c r="Y73" s="2" t="str">
        <f>"1046"</f>
        <v>1046</v>
      </c>
      <c r="Z73" s="2" t="str">
        <f>"1053"</f>
        <v>1053</v>
      </c>
      <c r="AA73" s="2" t="str">
        <f>"1100"</f>
        <v>1100</v>
      </c>
      <c r="AB73" s="2" t="str">
        <f>"1107"</f>
        <v>1107</v>
      </c>
      <c r="AC73" s="2" t="str">
        <f>"1114"</f>
        <v>1114</v>
      </c>
      <c r="AD73" s="2" t="str">
        <f>"1121"</f>
        <v>1121</v>
      </c>
      <c r="AE73" s="2" t="str">
        <f>"1128"</f>
        <v>1128</v>
      </c>
    </row>
    <row r="74" spans="2:31" ht="12.75" customHeight="1" x14ac:dyDescent="0.15">
      <c r="B74" s="3" t="s">
        <v>10</v>
      </c>
      <c r="C74" s="2" t="s">
        <v>22</v>
      </c>
      <c r="D74" s="2" t="str">
        <f>"1019"</f>
        <v>1019</v>
      </c>
      <c r="E74" s="2" t="str">
        <f>"1026"</f>
        <v>1026</v>
      </c>
      <c r="F74" s="2" t="str">
        <f>"1033"</f>
        <v>1033</v>
      </c>
      <c r="G74" s="2" t="str">
        <f>"1040"</f>
        <v>1040</v>
      </c>
      <c r="H74" s="2" t="str">
        <f>"1047"</f>
        <v>1047</v>
      </c>
      <c r="I74" s="2" t="str">
        <f>"1054"</f>
        <v>1054</v>
      </c>
      <c r="J74" s="2" t="str">
        <f>"1101"</f>
        <v>1101</v>
      </c>
      <c r="K74" s="2" t="str">
        <f>"1108"</f>
        <v>1108</v>
      </c>
      <c r="L74" s="2" t="str">
        <f>"1115"</f>
        <v>1115</v>
      </c>
      <c r="M74" s="2" t="str">
        <f>"1122"</f>
        <v>1122</v>
      </c>
      <c r="N74" s="2" t="str">
        <f>"1129"</f>
        <v>1129</v>
      </c>
      <c r="O74" s="2" t="str">
        <f>"1136"</f>
        <v>1136</v>
      </c>
      <c r="R74" s="4" t="s">
        <v>5</v>
      </c>
      <c r="S74" s="2" t="s">
        <v>22</v>
      </c>
      <c r="T74" s="2" t="str">
        <f>"1013"</f>
        <v>1013</v>
      </c>
      <c r="U74" s="2" t="str">
        <f>"1020"</f>
        <v>1020</v>
      </c>
      <c r="V74" s="2" t="str">
        <f>"1027"</f>
        <v>1027</v>
      </c>
      <c r="W74" s="2" t="str">
        <f>"1034"</f>
        <v>1034</v>
      </c>
      <c r="X74" s="2" t="str">
        <f>"1041"</f>
        <v>1041</v>
      </c>
      <c r="Y74" s="2" t="str">
        <f>"1048"</f>
        <v>1048</v>
      </c>
      <c r="Z74" s="2" t="str">
        <f>"1055"</f>
        <v>1055</v>
      </c>
      <c r="AA74" s="2" t="str">
        <f>"1102"</f>
        <v>1102</v>
      </c>
      <c r="AB74" s="2" t="str">
        <f>"1109"</f>
        <v>1109</v>
      </c>
      <c r="AC74" s="2" t="str">
        <f>"1116"</f>
        <v>1116</v>
      </c>
      <c r="AD74" s="2" t="str">
        <f>"1123"</f>
        <v>1123</v>
      </c>
      <c r="AE74" s="2" t="str">
        <f>"1130"</f>
        <v>1130</v>
      </c>
    </row>
    <row r="75" spans="2:31" ht="12.75" customHeight="1" x14ac:dyDescent="0.15">
      <c r="B75" s="3" t="s">
        <v>9</v>
      </c>
      <c r="C75" s="2" t="s">
        <v>22</v>
      </c>
      <c r="D75" s="2" t="str">
        <f>"1021"</f>
        <v>1021</v>
      </c>
      <c r="E75" s="2" t="str">
        <f>"1028"</f>
        <v>1028</v>
      </c>
      <c r="F75" s="2" t="str">
        <f>"1035"</f>
        <v>1035</v>
      </c>
      <c r="G75" s="2" t="str">
        <f>"1042"</f>
        <v>1042</v>
      </c>
      <c r="H75" s="2" t="str">
        <f>"1049"</f>
        <v>1049</v>
      </c>
      <c r="I75" s="2" t="str">
        <f>"1056"</f>
        <v>1056</v>
      </c>
      <c r="J75" s="2" t="str">
        <f>"1103"</f>
        <v>1103</v>
      </c>
      <c r="K75" s="2" t="str">
        <f>"1110"</f>
        <v>1110</v>
      </c>
      <c r="L75" s="2" t="str">
        <f>"1117"</f>
        <v>1117</v>
      </c>
      <c r="M75" s="2" t="str">
        <f>"1124"</f>
        <v>1124</v>
      </c>
      <c r="N75" s="2" t="str">
        <f>"1131"</f>
        <v>1131</v>
      </c>
      <c r="O75" s="2" t="str">
        <f>"1138"</f>
        <v>1138</v>
      </c>
      <c r="R75" s="4" t="s">
        <v>6</v>
      </c>
      <c r="S75" s="2" t="s">
        <v>22</v>
      </c>
      <c r="T75" s="2" t="str">
        <f>"1014"</f>
        <v>1014</v>
      </c>
      <c r="U75" s="2" t="str">
        <f>"1021"</f>
        <v>1021</v>
      </c>
      <c r="V75" s="2" t="str">
        <f>"1028"</f>
        <v>1028</v>
      </c>
      <c r="W75" s="2" t="str">
        <f>"1035"</f>
        <v>1035</v>
      </c>
      <c r="X75" s="2" t="str">
        <f>"1042"</f>
        <v>1042</v>
      </c>
      <c r="Y75" s="2" t="str">
        <f>"1049"</f>
        <v>1049</v>
      </c>
      <c r="Z75" s="2" t="str">
        <f>"1056"</f>
        <v>1056</v>
      </c>
      <c r="AA75" s="2" t="str">
        <f>"1103"</f>
        <v>1103</v>
      </c>
      <c r="AB75" s="2" t="str">
        <f>"1110"</f>
        <v>1110</v>
      </c>
      <c r="AC75" s="2" t="str">
        <f>"1117"</f>
        <v>1117</v>
      </c>
      <c r="AD75" s="2" t="str">
        <f>"1124"</f>
        <v>1124</v>
      </c>
      <c r="AE75" s="2" t="str">
        <f>"1131"</f>
        <v>1131</v>
      </c>
    </row>
    <row r="76" spans="2:31" ht="12.75" customHeight="1" x14ac:dyDescent="0.15">
      <c r="B76" s="3" t="s">
        <v>8</v>
      </c>
      <c r="C76" s="2" t="s">
        <v>22</v>
      </c>
      <c r="D76" s="2" t="str">
        <f>"1022"</f>
        <v>1022</v>
      </c>
      <c r="E76" s="2" t="str">
        <f>"1029"</f>
        <v>1029</v>
      </c>
      <c r="F76" s="2" t="str">
        <f>"1036"</f>
        <v>1036</v>
      </c>
      <c r="G76" s="2" t="str">
        <f>"1043"</f>
        <v>1043</v>
      </c>
      <c r="H76" s="2" t="str">
        <f>"1050"</f>
        <v>1050</v>
      </c>
      <c r="I76" s="2" t="str">
        <f>"1057"</f>
        <v>1057</v>
      </c>
      <c r="J76" s="2" t="str">
        <f>"1104"</f>
        <v>1104</v>
      </c>
      <c r="K76" s="2" t="str">
        <f>"1111"</f>
        <v>1111</v>
      </c>
      <c r="L76" s="2" t="str">
        <f>"1118"</f>
        <v>1118</v>
      </c>
      <c r="M76" s="2" t="str">
        <f>"1125"</f>
        <v>1125</v>
      </c>
      <c r="N76" s="2" t="str">
        <f>"1132"</f>
        <v>1132</v>
      </c>
      <c r="O76" s="2" t="str">
        <f>"1139"</f>
        <v>1139</v>
      </c>
      <c r="R76" s="4" t="s">
        <v>7</v>
      </c>
      <c r="S76" s="2" t="s">
        <v>22</v>
      </c>
      <c r="T76" s="2" t="str">
        <f>"1016"</f>
        <v>1016</v>
      </c>
      <c r="U76" s="2" t="str">
        <f>"1023"</f>
        <v>1023</v>
      </c>
      <c r="V76" s="2" t="str">
        <f>"1030"</f>
        <v>1030</v>
      </c>
      <c r="W76" s="2" t="str">
        <f>"1037"</f>
        <v>1037</v>
      </c>
      <c r="X76" s="2" t="str">
        <f>"1044"</f>
        <v>1044</v>
      </c>
      <c r="Y76" s="2" t="str">
        <f>"1051"</f>
        <v>1051</v>
      </c>
      <c r="Z76" s="2" t="str">
        <f>"1058"</f>
        <v>1058</v>
      </c>
      <c r="AA76" s="2" t="str">
        <f>"1105"</f>
        <v>1105</v>
      </c>
      <c r="AB76" s="2" t="str">
        <f>"1112"</f>
        <v>1112</v>
      </c>
      <c r="AC76" s="2" t="str">
        <f>"1119"</f>
        <v>1119</v>
      </c>
      <c r="AD76" s="2" t="str">
        <f>"1126"</f>
        <v>1126</v>
      </c>
      <c r="AE76" s="2" t="str">
        <f>"1133"</f>
        <v>1133</v>
      </c>
    </row>
    <row r="77" spans="2:31" ht="12.75" customHeight="1" x14ac:dyDescent="0.15">
      <c r="B77" s="3" t="s">
        <v>7</v>
      </c>
      <c r="C77" s="2" t="s">
        <v>22</v>
      </c>
      <c r="D77" s="2" t="str">
        <f>"1024"</f>
        <v>1024</v>
      </c>
      <c r="E77" s="2" t="str">
        <f>"1031"</f>
        <v>1031</v>
      </c>
      <c r="F77" s="2" t="str">
        <f>"1038"</f>
        <v>1038</v>
      </c>
      <c r="G77" s="2" t="str">
        <f>"1045"</f>
        <v>1045</v>
      </c>
      <c r="H77" s="2" t="str">
        <f>"1052"</f>
        <v>1052</v>
      </c>
      <c r="I77" s="2" t="str">
        <f>"1059"</f>
        <v>1059</v>
      </c>
      <c r="J77" s="2" t="str">
        <f>"1106"</f>
        <v>1106</v>
      </c>
      <c r="K77" s="2" t="str">
        <f>"1113"</f>
        <v>1113</v>
      </c>
      <c r="L77" s="2" t="str">
        <f>"1120"</f>
        <v>1120</v>
      </c>
      <c r="M77" s="2" t="str">
        <f>"1127"</f>
        <v>1127</v>
      </c>
      <c r="N77" s="2" t="str">
        <f>"1134"</f>
        <v>1134</v>
      </c>
      <c r="O77" s="2" t="str">
        <f>"1141"</f>
        <v>1141</v>
      </c>
      <c r="R77" s="4" t="s">
        <v>8</v>
      </c>
      <c r="S77" s="2" t="s">
        <v>22</v>
      </c>
      <c r="T77" s="2" t="str">
        <f>"1017"</f>
        <v>1017</v>
      </c>
      <c r="U77" s="2" t="str">
        <f>"1024"</f>
        <v>1024</v>
      </c>
      <c r="V77" s="2" t="str">
        <f>"1031"</f>
        <v>1031</v>
      </c>
      <c r="W77" s="2" t="str">
        <f>"1038"</f>
        <v>1038</v>
      </c>
      <c r="X77" s="2" t="str">
        <f>"1045"</f>
        <v>1045</v>
      </c>
      <c r="Y77" s="2" t="str">
        <f>"1052"</f>
        <v>1052</v>
      </c>
      <c r="Z77" s="2" t="str">
        <f>"1059"</f>
        <v>1059</v>
      </c>
      <c r="AA77" s="2" t="str">
        <f>"1106"</f>
        <v>1106</v>
      </c>
      <c r="AB77" s="2" t="str">
        <f>"1113"</f>
        <v>1113</v>
      </c>
      <c r="AC77" s="2" t="str">
        <f>"1120"</f>
        <v>1120</v>
      </c>
      <c r="AD77" s="2" t="str">
        <f>"1127"</f>
        <v>1127</v>
      </c>
      <c r="AE77" s="2" t="str">
        <f>"1134"</f>
        <v>1134</v>
      </c>
    </row>
    <row r="78" spans="2:31" ht="12.75" customHeight="1" x14ac:dyDescent="0.15">
      <c r="B78" s="3" t="s">
        <v>6</v>
      </c>
      <c r="C78" s="2" t="s">
        <v>22</v>
      </c>
      <c r="D78" s="2" t="str">
        <f>"1025"</f>
        <v>1025</v>
      </c>
      <c r="E78" s="2" t="str">
        <f>"1032"</f>
        <v>1032</v>
      </c>
      <c r="F78" s="2" t="str">
        <f>"1039"</f>
        <v>1039</v>
      </c>
      <c r="G78" s="2" t="str">
        <f>"1046"</f>
        <v>1046</v>
      </c>
      <c r="H78" s="2" t="str">
        <f>"1053"</f>
        <v>1053</v>
      </c>
      <c r="I78" s="2" t="str">
        <f>"1100"</f>
        <v>1100</v>
      </c>
      <c r="J78" s="2" t="str">
        <f>"1107"</f>
        <v>1107</v>
      </c>
      <c r="K78" s="2" t="str">
        <f>"1114"</f>
        <v>1114</v>
      </c>
      <c r="L78" s="2" t="str">
        <f>"1121"</f>
        <v>1121</v>
      </c>
      <c r="M78" s="2" t="str">
        <f>"1128"</f>
        <v>1128</v>
      </c>
      <c r="N78" s="2" t="str">
        <f>"1135"</f>
        <v>1135</v>
      </c>
      <c r="O78" s="2" t="str">
        <f>"1142"</f>
        <v>1142</v>
      </c>
      <c r="R78" s="4" t="s">
        <v>9</v>
      </c>
      <c r="S78" s="2" t="s">
        <v>22</v>
      </c>
      <c r="T78" s="2" t="str">
        <f>"1019"</f>
        <v>1019</v>
      </c>
      <c r="U78" s="2" t="str">
        <f>"1026"</f>
        <v>1026</v>
      </c>
      <c r="V78" s="2" t="str">
        <f>"1033"</f>
        <v>1033</v>
      </c>
      <c r="W78" s="2" t="str">
        <f>"1040"</f>
        <v>1040</v>
      </c>
      <c r="X78" s="2" t="str">
        <f>"1047"</f>
        <v>1047</v>
      </c>
      <c r="Y78" s="2" t="str">
        <f>"1054"</f>
        <v>1054</v>
      </c>
      <c r="Z78" s="2" t="str">
        <f>"1101"</f>
        <v>1101</v>
      </c>
      <c r="AA78" s="2" t="str">
        <f>"1108"</f>
        <v>1108</v>
      </c>
      <c r="AB78" s="2" t="str">
        <f>"1115"</f>
        <v>1115</v>
      </c>
      <c r="AC78" s="2" t="str">
        <f>"1122"</f>
        <v>1122</v>
      </c>
      <c r="AD78" s="2" t="str">
        <f>"1129"</f>
        <v>1129</v>
      </c>
      <c r="AE78" s="2" t="str">
        <f>"1136"</f>
        <v>1136</v>
      </c>
    </row>
    <row r="79" spans="2:31" ht="12.75" customHeight="1" x14ac:dyDescent="0.15">
      <c r="B79" s="3" t="s">
        <v>5</v>
      </c>
      <c r="C79" s="2" t="s">
        <v>22</v>
      </c>
      <c r="D79" s="2" t="str">
        <f>"1027"</f>
        <v>1027</v>
      </c>
      <c r="E79" s="2" t="str">
        <f>"1034"</f>
        <v>1034</v>
      </c>
      <c r="F79" s="2" t="str">
        <f>"1041"</f>
        <v>1041</v>
      </c>
      <c r="G79" s="2" t="str">
        <f>"1048"</f>
        <v>1048</v>
      </c>
      <c r="H79" s="2" t="str">
        <f>"1055"</f>
        <v>1055</v>
      </c>
      <c r="I79" s="2" t="str">
        <f>"1102"</f>
        <v>1102</v>
      </c>
      <c r="J79" s="2" t="str">
        <f>"1109"</f>
        <v>1109</v>
      </c>
      <c r="K79" s="2" t="str">
        <f>"1116"</f>
        <v>1116</v>
      </c>
      <c r="L79" s="2" t="str">
        <f>"1123"</f>
        <v>1123</v>
      </c>
      <c r="M79" s="2" t="str">
        <f>"1130"</f>
        <v>1130</v>
      </c>
      <c r="N79" s="2" t="str">
        <f>"1137"</f>
        <v>1137</v>
      </c>
      <c r="O79" s="2" t="str">
        <f>"1144"</f>
        <v>1144</v>
      </c>
      <c r="R79" s="4" t="s">
        <v>10</v>
      </c>
      <c r="S79" s="2" t="s">
        <v>22</v>
      </c>
      <c r="T79" s="2" t="str">
        <f>"1021"</f>
        <v>1021</v>
      </c>
      <c r="U79" s="2" t="str">
        <f>"1028"</f>
        <v>1028</v>
      </c>
      <c r="V79" s="2" t="str">
        <f>"1035"</f>
        <v>1035</v>
      </c>
      <c r="W79" s="2" t="str">
        <f>"1042"</f>
        <v>1042</v>
      </c>
      <c r="X79" s="2" t="str">
        <f>"1049"</f>
        <v>1049</v>
      </c>
      <c r="Y79" s="2" t="str">
        <f>"1056"</f>
        <v>1056</v>
      </c>
      <c r="Z79" s="2" t="str">
        <f>"1103"</f>
        <v>1103</v>
      </c>
      <c r="AA79" s="2" t="str">
        <f>"1110"</f>
        <v>1110</v>
      </c>
      <c r="AB79" s="2" t="str">
        <f>"1117"</f>
        <v>1117</v>
      </c>
      <c r="AC79" s="2" t="str">
        <f>"1124"</f>
        <v>1124</v>
      </c>
      <c r="AD79" s="2" t="str">
        <f>"1131"</f>
        <v>1131</v>
      </c>
      <c r="AE79" s="2" t="str">
        <f>"1138"</f>
        <v>1138</v>
      </c>
    </row>
    <row r="80" spans="2:31" ht="12.75" customHeight="1" x14ac:dyDescent="0.15">
      <c r="B80" s="3" t="s">
        <v>4</v>
      </c>
      <c r="C80" s="2" t="s">
        <v>22</v>
      </c>
      <c r="D80" s="2" t="str">
        <f>"1028"</f>
        <v>1028</v>
      </c>
      <c r="E80" s="2" t="str">
        <f>"1035"</f>
        <v>1035</v>
      </c>
      <c r="F80" s="2" t="str">
        <f>"1042"</f>
        <v>1042</v>
      </c>
      <c r="G80" s="2" t="str">
        <f>"1049"</f>
        <v>1049</v>
      </c>
      <c r="H80" s="2" t="str">
        <f>"1056"</f>
        <v>1056</v>
      </c>
      <c r="I80" s="2" t="str">
        <f>"1103"</f>
        <v>1103</v>
      </c>
      <c r="J80" s="2" t="str">
        <f>"1110"</f>
        <v>1110</v>
      </c>
      <c r="K80" s="2" t="str">
        <f>"1117"</f>
        <v>1117</v>
      </c>
      <c r="L80" s="2" t="str">
        <f>"1124"</f>
        <v>1124</v>
      </c>
      <c r="M80" s="2" t="str">
        <f>"1131"</f>
        <v>1131</v>
      </c>
      <c r="N80" s="2" t="str">
        <f>"1138"</f>
        <v>1138</v>
      </c>
      <c r="O80" s="2" t="str">
        <f>"1145"</f>
        <v>1145</v>
      </c>
      <c r="R80" s="4" t="s">
        <v>11</v>
      </c>
      <c r="S80" s="2" t="s">
        <v>22</v>
      </c>
      <c r="T80" s="2" t="str">
        <f>"1023"</f>
        <v>1023</v>
      </c>
      <c r="U80" s="2" t="str">
        <f>"1030"</f>
        <v>1030</v>
      </c>
      <c r="V80" s="2" t="str">
        <f>"1037"</f>
        <v>1037</v>
      </c>
      <c r="W80" s="2" t="str">
        <f>"1044"</f>
        <v>1044</v>
      </c>
      <c r="X80" s="2" t="str">
        <f>"1051"</f>
        <v>1051</v>
      </c>
      <c r="Y80" s="2" t="str">
        <f>"1058"</f>
        <v>1058</v>
      </c>
      <c r="Z80" s="2" t="str">
        <f>"1105"</f>
        <v>1105</v>
      </c>
      <c r="AA80" s="2" t="str">
        <f>"1112"</f>
        <v>1112</v>
      </c>
      <c r="AB80" s="2" t="str">
        <f>"1119"</f>
        <v>1119</v>
      </c>
      <c r="AC80" s="2" t="str">
        <f>"1126"</f>
        <v>1126</v>
      </c>
      <c r="AD80" s="2" t="str">
        <f>"1133"</f>
        <v>1133</v>
      </c>
      <c r="AE80" s="2" t="str">
        <f>"1140"</f>
        <v>1140</v>
      </c>
    </row>
    <row r="81" spans="2:31" ht="12.75" customHeight="1" x14ac:dyDescent="0.15">
      <c r="B81" s="3" t="s">
        <v>3</v>
      </c>
      <c r="C81" s="2" t="s">
        <v>22</v>
      </c>
      <c r="D81" s="2" t="str">
        <f>"1030"</f>
        <v>1030</v>
      </c>
      <c r="E81" s="2" t="str">
        <f>"1037"</f>
        <v>1037</v>
      </c>
      <c r="F81" s="2" t="str">
        <f>"1044"</f>
        <v>1044</v>
      </c>
      <c r="G81" s="2" t="str">
        <f>"1051"</f>
        <v>1051</v>
      </c>
      <c r="H81" s="2" t="str">
        <f>"1058"</f>
        <v>1058</v>
      </c>
      <c r="I81" s="2" t="str">
        <f>"1105"</f>
        <v>1105</v>
      </c>
      <c r="J81" s="2" t="str">
        <f>"1112"</f>
        <v>1112</v>
      </c>
      <c r="K81" s="2" t="str">
        <f>"1119"</f>
        <v>1119</v>
      </c>
      <c r="L81" s="2" t="str">
        <f>"1126"</f>
        <v>1126</v>
      </c>
      <c r="M81" s="2" t="str">
        <f>"1133"</f>
        <v>1133</v>
      </c>
      <c r="N81" s="2" t="str">
        <f>"1140"</f>
        <v>1140</v>
      </c>
      <c r="O81" s="2" t="str">
        <f>"1147"</f>
        <v>1147</v>
      </c>
      <c r="R81" s="4" t="s">
        <v>12</v>
      </c>
      <c r="S81" s="2" t="s">
        <v>22</v>
      </c>
      <c r="T81" s="2" t="str">
        <f>"1024"</f>
        <v>1024</v>
      </c>
      <c r="U81" s="2" t="str">
        <f>"1031"</f>
        <v>1031</v>
      </c>
      <c r="V81" s="2" t="str">
        <f>"1038"</f>
        <v>1038</v>
      </c>
      <c r="W81" s="2" t="str">
        <f>"1045"</f>
        <v>1045</v>
      </c>
      <c r="X81" s="2" t="str">
        <f>"1052"</f>
        <v>1052</v>
      </c>
      <c r="Y81" s="2" t="str">
        <f>"1059"</f>
        <v>1059</v>
      </c>
      <c r="Z81" s="2" t="str">
        <f>"1106"</f>
        <v>1106</v>
      </c>
      <c r="AA81" s="2" t="str">
        <f>"1113"</f>
        <v>1113</v>
      </c>
      <c r="AB81" s="2" t="str">
        <f>"1120"</f>
        <v>1120</v>
      </c>
      <c r="AC81" s="2" t="str">
        <f>"1127"</f>
        <v>1127</v>
      </c>
      <c r="AD81" s="2" t="str">
        <f>"1134"</f>
        <v>1134</v>
      </c>
      <c r="AE81" s="2" t="str">
        <f>"1141"</f>
        <v>1141</v>
      </c>
    </row>
    <row r="82" spans="2:31" ht="12.75" customHeight="1" x14ac:dyDescent="0.15">
      <c r="B82" s="3" t="s">
        <v>2</v>
      </c>
      <c r="C82" s="2" t="s">
        <v>22</v>
      </c>
      <c r="D82" s="2" t="str">
        <f>"1032"</f>
        <v>1032</v>
      </c>
      <c r="E82" s="2" t="str">
        <f>"1039"</f>
        <v>1039</v>
      </c>
      <c r="F82" s="2" t="str">
        <f>"1046"</f>
        <v>1046</v>
      </c>
      <c r="G82" s="2" t="str">
        <f>"1053"</f>
        <v>1053</v>
      </c>
      <c r="H82" s="2" t="str">
        <f>"1100"</f>
        <v>1100</v>
      </c>
      <c r="I82" s="2" t="str">
        <f>"1107"</f>
        <v>1107</v>
      </c>
      <c r="J82" s="2" t="str">
        <f>"1114"</f>
        <v>1114</v>
      </c>
      <c r="K82" s="2" t="str">
        <f>"1121"</f>
        <v>1121</v>
      </c>
      <c r="L82" s="2" t="str">
        <f>"1128"</f>
        <v>1128</v>
      </c>
      <c r="M82" s="2" t="str">
        <f>"1135"</f>
        <v>1135</v>
      </c>
      <c r="N82" s="2" t="str">
        <f>"1142"</f>
        <v>1142</v>
      </c>
      <c r="O82" s="2" t="str">
        <f>"1149"</f>
        <v>1149</v>
      </c>
      <c r="R82" s="4" t="s">
        <v>13</v>
      </c>
      <c r="S82" s="2" t="s">
        <v>22</v>
      </c>
      <c r="T82" s="2" t="str">
        <f>"1026"</f>
        <v>1026</v>
      </c>
      <c r="U82" s="2" t="str">
        <f>"1033"</f>
        <v>1033</v>
      </c>
      <c r="V82" s="2" t="str">
        <f>"1040"</f>
        <v>1040</v>
      </c>
      <c r="W82" s="2" t="str">
        <f>"1047"</f>
        <v>1047</v>
      </c>
      <c r="X82" s="2" t="str">
        <f>"1054"</f>
        <v>1054</v>
      </c>
      <c r="Y82" s="2" t="str">
        <f>"1101"</f>
        <v>1101</v>
      </c>
      <c r="Z82" s="2" t="str">
        <f>"1108"</f>
        <v>1108</v>
      </c>
      <c r="AA82" s="2" t="str">
        <f>"1115"</f>
        <v>1115</v>
      </c>
      <c r="AB82" s="2" t="str">
        <f>"1122"</f>
        <v>1122</v>
      </c>
      <c r="AC82" s="2" t="str">
        <f>"1129"</f>
        <v>1129</v>
      </c>
      <c r="AD82" s="2" t="str">
        <f>"1136"</f>
        <v>1136</v>
      </c>
      <c r="AE82" s="2" t="str">
        <f>"1143"</f>
        <v>1143</v>
      </c>
    </row>
    <row r="83" spans="2:31" ht="12.75" customHeight="1" x14ac:dyDescent="0.15">
      <c r="B83" s="3" t="s">
        <v>1</v>
      </c>
      <c r="C83" s="2" t="s">
        <v>22</v>
      </c>
      <c r="D83" s="2" t="str">
        <f>"1034"</f>
        <v>1034</v>
      </c>
      <c r="E83" s="2" t="str">
        <f>"1041"</f>
        <v>1041</v>
      </c>
      <c r="F83" s="2" t="str">
        <f>"1048"</f>
        <v>1048</v>
      </c>
      <c r="G83" s="2" t="str">
        <f>"1055"</f>
        <v>1055</v>
      </c>
      <c r="H83" s="2" t="str">
        <f>"1102"</f>
        <v>1102</v>
      </c>
      <c r="I83" s="2" t="str">
        <f>"1109"</f>
        <v>1109</v>
      </c>
      <c r="J83" s="2" t="str">
        <f>"1116"</f>
        <v>1116</v>
      </c>
      <c r="K83" s="2" t="str">
        <f>"1123"</f>
        <v>1123</v>
      </c>
      <c r="L83" s="2" t="str">
        <f>"1130"</f>
        <v>1130</v>
      </c>
      <c r="M83" s="2" t="str">
        <f>"1137"</f>
        <v>1137</v>
      </c>
      <c r="N83" s="2" t="str">
        <f>"1144"</f>
        <v>1144</v>
      </c>
      <c r="O83" s="2" t="str">
        <f>"1151"</f>
        <v>1151</v>
      </c>
      <c r="R83" s="4" t="s">
        <v>14</v>
      </c>
      <c r="S83" s="2" t="s">
        <v>22</v>
      </c>
      <c r="T83" s="2" t="str">
        <f>"1028"</f>
        <v>1028</v>
      </c>
      <c r="U83" s="2" t="str">
        <f>"1035"</f>
        <v>1035</v>
      </c>
      <c r="V83" s="2" t="str">
        <f>"1042"</f>
        <v>1042</v>
      </c>
      <c r="W83" s="2" t="str">
        <f>"1049"</f>
        <v>1049</v>
      </c>
      <c r="X83" s="2" t="str">
        <f>"1056"</f>
        <v>1056</v>
      </c>
      <c r="Y83" s="2" t="str">
        <f>"1103"</f>
        <v>1103</v>
      </c>
      <c r="Z83" s="2" t="str">
        <f>"1110"</f>
        <v>1110</v>
      </c>
      <c r="AA83" s="2" t="str">
        <f>"1117"</f>
        <v>1117</v>
      </c>
      <c r="AB83" s="2" t="str">
        <f>"1124"</f>
        <v>1124</v>
      </c>
      <c r="AC83" s="2" t="str">
        <f>"1131"</f>
        <v>1131</v>
      </c>
      <c r="AD83" s="2" t="str">
        <f>"1138"</f>
        <v>1138</v>
      </c>
      <c r="AE83" s="2" t="str">
        <f>"1145"</f>
        <v>1145</v>
      </c>
    </row>
    <row r="84" spans="2:31" ht="12.75" customHeight="1" x14ac:dyDescent="0.15">
      <c r="B84" s="3" t="s">
        <v>0</v>
      </c>
      <c r="C84" s="2" t="s">
        <v>18</v>
      </c>
      <c r="D84" s="2" t="str">
        <f>"1037"</f>
        <v>1037</v>
      </c>
      <c r="E84" s="2" t="str">
        <f>"1044"</f>
        <v>1044</v>
      </c>
      <c r="F84" s="2" t="str">
        <f>"1051"</f>
        <v>1051</v>
      </c>
      <c r="G84" s="2" t="str">
        <f>"1058"</f>
        <v>1058</v>
      </c>
      <c r="H84" s="2" t="str">
        <f>"1105"</f>
        <v>1105</v>
      </c>
      <c r="I84" s="2" t="str">
        <f>"1112"</f>
        <v>1112</v>
      </c>
      <c r="J84" s="2" t="str">
        <f>"1119"</f>
        <v>1119</v>
      </c>
      <c r="K84" s="2" t="str">
        <f>"1126"</f>
        <v>1126</v>
      </c>
      <c r="L84" s="2" t="str">
        <f>"1133"</f>
        <v>1133</v>
      </c>
      <c r="M84" s="2" t="str">
        <f>"1140"</f>
        <v>1140</v>
      </c>
      <c r="N84" s="2" t="str">
        <f>"1147"</f>
        <v>1147</v>
      </c>
      <c r="O84" s="2" t="str">
        <f>"1154"</f>
        <v>1154</v>
      </c>
      <c r="R84" s="4" t="s">
        <v>15</v>
      </c>
      <c r="S84" s="2" t="s">
        <v>18</v>
      </c>
      <c r="T84" s="2" t="str">
        <f>"1030"</f>
        <v>1030</v>
      </c>
      <c r="U84" s="2" t="str">
        <f>"1037"</f>
        <v>1037</v>
      </c>
      <c r="V84" s="2" t="str">
        <f>"1044"</f>
        <v>1044</v>
      </c>
      <c r="W84" s="2" t="str">
        <f>"1051"</f>
        <v>1051</v>
      </c>
      <c r="X84" s="2" t="str">
        <f>"1058"</f>
        <v>1058</v>
      </c>
      <c r="Y84" s="2" t="str">
        <f>"1105"</f>
        <v>1105</v>
      </c>
      <c r="Z84" s="2" t="str">
        <f>"1112"</f>
        <v>1112</v>
      </c>
      <c r="AA84" s="2" t="str">
        <f>"1119"</f>
        <v>1119</v>
      </c>
      <c r="AB84" s="2" t="str">
        <f>"1126"</f>
        <v>1126</v>
      </c>
      <c r="AC84" s="2" t="str">
        <f>"1133"</f>
        <v>1133</v>
      </c>
      <c r="AD84" s="2" t="str">
        <f>"1140"</f>
        <v>1140</v>
      </c>
      <c r="AE84" s="2" t="str">
        <f>"1147"</f>
        <v>1147</v>
      </c>
    </row>
    <row r="85" spans="2:31" ht="12.75" customHeight="1" x14ac:dyDescent="0.15">
      <c r="B85" s="10" t="s">
        <v>20</v>
      </c>
      <c r="C85" s="10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R85" s="10" t="s">
        <v>20</v>
      </c>
      <c r="S85" s="10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7" spans="2:31" ht="12.75" customHeight="1" x14ac:dyDescent="0.15">
      <c r="B87" s="10" t="s">
        <v>16</v>
      </c>
      <c r="C87" s="10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R87" s="10" t="s">
        <v>16</v>
      </c>
      <c r="S87" s="10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2:31" ht="12.75" customHeight="1" x14ac:dyDescent="0.15">
      <c r="B88" s="10" t="s">
        <v>19</v>
      </c>
      <c r="C88" s="10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R88" s="10" t="s">
        <v>19</v>
      </c>
      <c r="S88" s="10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2:31" ht="12.75" customHeight="1" x14ac:dyDescent="0.15">
      <c r="B89" s="3" t="s">
        <v>15</v>
      </c>
      <c r="C89" s="2" t="s">
        <v>17</v>
      </c>
      <c r="D89" s="2" t="str">
        <f>"1134"</f>
        <v>1134</v>
      </c>
      <c r="E89" s="2" t="str">
        <f>"1141"</f>
        <v>1141</v>
      </c>
      <c r="F89" s="2" t="str">
        <f>"1148"</f>
        <v>1148</v>
      </c>
      <c r="G89" s="2" t="str">
        <f>"1155"</f>
        <v>1155</v>
      </c>
      <c r="H89" s="2" t="str">
        <f>"1202"</f>
        <v>1202</v>
      </c>
      <c r="I89" s="2" t="str">
        <f>"1209"</f>
        <v>1209</v>
      </c>
      <c r="J89" s="2" t="str">
        <f>"1216"</f>
        <v>1216</v>
      </c>
      <c r="K89" s="2" t="str">
        <f>"1223"</f>
        <v>1223</v>
      </c>
      <c r="L89" s="2" t="str">
        <f>"1230"</f>
        <v>1230</v>
      </c>
      <c r="M89" s="2" t="str">
        <f>"1237"</f>
        <v>1237</v>
      </c>
      <c r="N89" s="2" t="str">
        <f>"1244"</f>
        <v>1244</v>
      </c>
      <c r="O89" s="2" t="str">
        <f>"1251"</f>
        <v>1251</v>
      </c>
      <c r="R89" s="3" t="s">
        <v>0</v>
      </c>
      <c r="S89" s="2" t="s">
        <v>17</v>
      </c>
      <c r="T89" s="2" t="str">
        <f>"1127"</f>
        <v>1127</v>
      </c>
      <c r="U89" s="2" t="str">
        <f>"1134"</f>
        <v>1134</v>
      </c>
      <c r="V89" s="2" t="str">
        <f>"1141"</f>
        <v>1141</v>
      </c>
      <c r="W89" s="2" t="str">
        <f>"1148"</f>
        <v>1148</v>
      </c>
      <c r="X89" s="2" t="str">
        <f>"1155"</f>
        <v>1155</v>
      </c>
      <c r="Y89" s="2" t="str">
        <f>"1202"</f>
        <v>1202</v>
      </c>
      <c r="Z89" s="2" t="str">
        <f>"1209"</f>
        <v>1209</v>
      </c>
      <c r="AA89" s="2" t="str">
        <f>"1216"</f>
        <v>1216</v>
      </c>
      <c r="AB89" s="2" t="str">
        <f>"1223"</f>
        <v>1223</v>
      </c>
      <c r="AC89" s="2" t="str">
        <f>"1230"</f>
        <v>1230</v>
      </c>
      <c r="AD89" s="2" t="str">
        <f>"1237"</f>
        <v>1237</v>
      </c>
      <c r="AE89" s="2" t="str">
        <f>"1244"</f>
        <v>1244</v>
      </c>
    </row>
    <row r="90" spans="2:31" ht="12.75" customHeight="1" x14ac:dyDescent="0.15">
      <c r="B90" s="3" t="s">
        <v>14</v>
      </c>
      <c r="C90" s="2" t="s">
        <v>22</v>
      </c>
      <c r="D90" s="2" t="str">
        <f>"1136"</f>
        <v>1136</v>
      </c>
      <c r="E90" s="2" t="str">
        <f>"1143"</f>
        <v>1143</v>
      </c>
      <c r="F90" s="2" t="str">
        <f>"1150"</f>
        <v>1150</v>
      </c>
      <c r="G90" s="2" t="str">
        <f>"1157"</f>
        <v>1157</v>
      </c>
      <c r="H90" s="2" t="str">
        <f>"1204"</f>
        <v>1204</v>
      </c>
      <c r="I90" s="2" t="str">
        <f>"1211"</f>
        <v>1211</v>
      </c>
      <c r="J90" s="2" t="str">
        <f>"1218"</f>
        <v>1218</v>
      </c>
      <c r="K90" s="2" t="str">
        <f>"1225"</f>
        <v>1225</v>
      </c>
      <c r="L90" s="2" t="str">
        <f>"1232"</f>
        <v>1232</v>
      </c>
      <c r="M90" s="2" t="str">
        <f>"1239"</f>
        <v>1239</v>
      </c>
      <c r="N90" s="2" t="str">
        <f>"1246"</f>
        <v>1246</v>
      </c>
      <c r="O90" s="2" t="str">
        <f>"1253"</f>
        <v>1253</v>
      </c>
      <c r="R90" s="4" t="s">
        <v>1</v>
      </c>
      <c r="S90" s="2" t="s">
        <v>22</v>
      </c>
      <c r="T90" s="2" t="str">
        <f>"1129"</f>
        <v>1129</v>
      </c>
      <c r="U90" s="2" t="str">
        <f>"1136"</f>
        <v>1136</v>
      </c>
      <c r="V90" s="2" t="str">
        <f>"1143"</f>
        <v>1143</v>
      </c>
      <c r="W90" s="2" t="str">
        <f>"1150"</f>
        <v>1150</v>
      </c>
      <c r="X90" s="2" t="str">
        <f>"1157"</f>
        <v>1157</v>
      </c>
      <c r="Y90" s="2" t="str">
        <f>"1204"</f>
        <v>1204</v>
      </c>
      <c r="Z90" s="2" t="str">
        <f>"1211"</f>
        <v>1211</v>
      </c>
      <c r="AA90" s="2" t="str">
        <f>"1218"</f>
        <v>1218</v>
      </c>
      <c r="AB90" s="2" t="str">
        <f>"1225"</f>
        <v>1225</v>
      </c>
      <c r="AC90" s="2" t="str">
        <f>"1232"</f>
        <v>1232</v>
      </c>
      <c r="AD90" s="2" t="str">
        <f>"1239"</f>
        <v>1239</v>
      </c>
      <c r="AE90" s="2" t="str">
        <f>"1246"</f>
        <v>1246</v>
      </c>
    </row>
    <row r="91" spans="2:31" ht="12.75" customHeight="1" x14ac:dyDescent="0.15">
      <c r="B91" s="3" t="s">
        <v>13</v>
      </c>
      <c r="C91" s="2" t="s">
        <v>22</v>
      </c>
      <c r="D91" s="2" t="str">
        <f>"1138"</f>
        <v>1138</v>
      </c>
      <c r="E91" s="2" t="str">
        <f>"1145"</f>
        <v>1145</v>
      </c>
      <c r="F91" s="2" t="str">
        <f>"1152"</f>
        <v>1152</v>
      </c>
      <c r="G91" s="2" t="str">
        <f>"1159"</f>
        <v>1159</v>
      </c>
      <c r="H91" s="2" t="str">
        <f>"1206"</f>
        <v>1206</v>
      </c>
      <c r="I91" s="2" t="str">
        <f>"1213"</f>
        <v>1213</v>
      </c>
      <c r="J91" s="2" t="str">
        <f>"1220"</f>
        <v>1220</v>
      </c>
      <c r="K91" s="2" t="str">
        <f>"1227"</f>
        <v>1227</v>
      </c>
      <c r="L91" s="2" t="str">
        <f>"1234"</f>
        <v>1234</v>
      </c>
      <c r="M91" s="2" t="str">
        <f>"1241"</f>
        <v>1241</v>
      </c>
      <c r="N91" s="2" t="str">
        <f>"1248"</f>
        <v>1248</v>
      </c>
      <c r="O91" s="2" t="str">
        <f>"1255"</f>
        <v>1255</v>
      </c>
      <c r="R91" s="4" t="s">
        <v>2</v>
      </c>
      <c r="S91" s="2" t="s">
        <v>22</v>
      </c>
      <c r="T91" s="2" t="str">
        <f>"1131"</f>
        <v>1131</v>
      </c>
      <c r="U91" s="2" t="str">
        <f>"1138"</f>
        <v>1138</v>
      </c>
      <c r="V91" s="2" t="str">
        <f>"1145"</f>
        <v>1145</v>
      </c>
      <c r="W91" s="2" t="str">
        <f>"1152"</f>
        <v>1152</v>
      </c>
      <c r="X91" s="2" t="str">
        <f>"1159"</f>
        <v>1159</v>
      </c>
      <c r="Y91" s="2" t="str">
        <f>"1206"</f>
        <v>1206</v>
      </c>
      <c r="Z91" s="2" t="str">
        <f>"1213"</f>
        <v>1213</v>
      </c>
      <c r="AA91" s="2" t="str">
        <f>"1220"</f>
        <v>1220</v>
      </c>
      <c r="AB91" s="2" t="str">
        <f>"1227"</f>
        <v>1227</v>
      </c>
      <c r="AC91" s="2" t="str">
        <f>"1234"</f>
        <v>1234</v>
      </c>
      <c r="AD91" s="2" t="str">
        <f>"1241"</f>
        <v>1241</v>
      </c>
      <c r="AE91" s="2" t="str">
        <f>"1248"</f>
        <v>1248</v>
      </c>
    </row>
    <row r="92" spans="2:31" ht="12.75" customHeight="1" x14ac:dyDescent="0.15">
      <c r="B92" s="3" t="s">
        <v>12</v>
      </c>
      <c r="C92" s="2" t="s">
        <v>22</v>
      </c>
      <c r="D92" s="2" t="str">
        <f>"1139"</f>
        <v>1139</v>
      </c>
      <c r="E92" s="2" t="str">
        <f>"1146"</f>
        <v>1146</v>
      </c>
      <c r="F92" s="2" t="str">
        <f>"1153"</f>
        <v>1153</v>
      </c>
      <c r="G92" s="2" t="str">
        <f>"1200"</f>
        <v>1200</v>
      </c>
      <c r="H92" s="2" t="str">
        <f>"1207"</f>
        <v>1207</v>
      </c>
      <c r="I92" s="2" t="str">
        <f>"1214"</f>
        <v>1214</v>
      </c>
      <c r="J92" s="2" t="str">
        <f>"1221"</f>
        <v>1221</v>
      </c>
      <c r="K92" s="2" t="str">
        <f>"1228"</f>
        <v>1228</v>
      </c>
      <c r="L92" s="2" t="str">
        <f>"1235"</f>
        <v>1235</v>
      </c>
      <c r="M92" s="2" t="str">
        <f>"1242"</f>
        <v>1242</v>
      </c>
      <c r="N92" s="2" t="str">
        <f>"1249"</f>
        <v>1249</v>
      </c>
      <c r="O92" s="2" t="str">
        <f>"1256"</f>
        <v>1256</v>
      </c>
      <c r="R92" s="4" t="s">
        <v>3</v>
      </c>
      <c r="S92" s="2" t="s">
        <v>22</v>
      </c>
      <c r="T92" s="2" t="str">
        <f>"1134"</f>
        <v>1134</v>
      </c>
      <c r="U92" s="2" t="str">
        <f>"1141"</f>
        <v>1141</v>
      </c>
      <c r="V92" s="2" t="str">
        <f>"1148"</f>
        <v>1148</v>
      </c>
      <c r="W92" s="2" t="str">
        <f>"1155"</f>
        <v>1155</v>
      </c>
      <c r="X92" s="2" t="str">
        <f>"1202"</f>
        <v>1202</v>
      </c>
      <c r="Y92" s="2" t="str">
        <f>"1209"</f>
        <v>1209</v>
      </c>
      <c r="Z92" s="2" t="str">
        <f>"1216"</f>
        <v>1216</v>
      </c>
      <c r="AA92" s="2" t="str">
        <f>"1223"</f>
        <v>1223</v>
      </c>
      <c r="AB92" s="2" t="str">
        <f>"1230"</f>
        <v>1230</v>
      </c>
      <c r="AC92" s="2" t="str">
        <f>"1237"</f>
        <v>1237</v>
      </c>
      <c r="AD92" s="2" t="str">
        <f>"1244"</f>
        <v>1244</v>
      </c>
      <c r="AE92" s="2" t="str">
        <f>"1251"</f>
        <v>1251</v>
      </c>
    </row>
    <row r="93" spans="2:31" ht="12.75" customHeight="1" x14ac:dyDescent="0.15">
      <c r="B93" s="3" t="s">
        <v>11</v>
      </c>
      <c r="C93" s="2" t="s">
        <v>22</v>
      </c>
      <c r="D93" s="2" t="str">
        <f>"1141"</f>
        <v>1141</v>
      </c>
      <c r="E93" s="2" t="str">
        <f>"1148"</f>
        <v>1148</v>
      </c>
      <c r="F93" s="2" t="str">
        <f>"1155"</f>
        <v>1155</v>
      </c>
      <c r="G93" s="2" t="str">
        <f>"1202"</f>
        <v>1202</v>
      </c>
      <c r="H93" s="2" t="str">
        <f>"1209"</f>
        <v>1209</v>
      </c>
      <c r="I93" s="2" t="str">
        <f>"1216"</f>
        <v>1216</v>
      </c>
      <c r="J93" s="2" t="str">
        <f>"1223"</f>
        <v>1223</v>
      </c>
      <c r="K93" s="2" t="str">
        <f>"1230"</f>
        <v>1230</v>
      </c>
      <c r="L93" s="2" t="str">
        <f>"1237"</f>
        <v>1237</v>
      </c>
      <c r="M93" s="2" t="str">
        <f>"1244"</f>
        <v>1244</v>
      </c>
      <c r="N93" s="2" t="str">
        <f>"1251"</f>
        <v>1251</v>
      </c>
      <c r="O93" s="2" t="str">
        <f>"1258"</f>
        <v>1258</v>
      </c>
      <c r="R93" s="4" t="s">
        <v>4</v>
      </c>
      <c r="S93" s="2" t="s">
        <v>22</v>
      </c>
      <c r="T93" s="2" t="str">
        <f>"1135"</f>
        <v>1135</v>
      </c>
      <c r="U93" s="2" t="str">
        <f>"1142"</f>
        <v>1142</v>
      </c>
      <c r="V93" s="2" t="str">
        <f>"1149"</f>
        <v>1149</v>
      </c>
      <c r="W93" s="2" t="str">
        <f>"1156"</f>
        <v>1156</v>
      </c>
      <c r="X93" s="2" t="str">
        <f>"1203"</f>
        <v>1203</v>
      </c>
      <c r="Y93" s="2" t="str">
        <f>"1210"</f>
        <v>1210</v>
      </c>
      <c r="Z93" s="2" t="str">
        <f>"1217"</f>
        <v>1217</v>
      </c>
      <c r="AA93" s="2" t="str">
        <f>"1224"</f>
        <v>1224</v>
      </c>
      <c r="AB93" s="2" t="str">
        <f>"1231"</f>
        <v>1231</v>
      </c>
      <c r="AC93" s="2" t="str">
        <f>"1238"</f>
        <v>1238</v>
      </c>
      <c r="AD93" s="2" t="str">
        <f>"1245"</f>
        <v>1245</v>
      </c>
      <c r="AE93" s="2" t="str">
        <f>"1252"</f>
        <v>1252</v>
      </c>
    </row>
    <row r="94" spans="2:31" ht="12.75" customHeight="1" x14ac:dyDescent="0.15">
      <c r="B94" s="3" t="s">
        <v>10</v>
      </c>
      <c r="C94" s="2" t="s">
        <v>22</v>
      </c>
      <c r="D94" s="2" t="str">
        <f>"1143"</f>
        <v>1143</v>
      </c>
      <c r="E94" s="2" t="str">
        <f>"1150"</f>
        <v>1150</v>
      </c>
      <c r="F94" s="2" t="str">
        <f>"1157"</f>
        <v>1157</v>
      </c>
      <c r="G94" s="2" t="str">
        <f>"1204"</f>
        <v>1204</v>
      </c>
      <c r="H94" s="2" t="str">
        <f>"1211"</f>
        <v>1211</v>
      </c>
      <c r="I94" s="2" t="str">
        <f>"1218"</f>
        <v>1218</v>
      </c>
      <c r="J94" s="2" t="str">
        <f>"1225"</f>
        <v>1225</v>
      </c>
      <c r="K94" s="2" t="str">
        <f>"1232"</f>
        <v>1232</v>
      </c>
      <c r="L94" s="2" t="str">
        <f>"1239"</f>
        <v>1239</v>
      </c>
      <c r="M94" s="2" t="str">
        <f>"1246"</f>
        <v>1246</v>
      </c>
      <c r="N94" s="2" t="str">
        <f>"1253"</f>
        <v>1253</v>
      </c>
      <c r="O94" s="2" t="str">
        <f>"1300"</f>
        <v>1300</v>
      </c>
      <c r="R94" s="4" t="s">
        <v>5</v>
      </c>
      <c r="S94" s="2" t="s">
        <v>22</v>
      </c>
      <c r="T94" s="2" t="str">
        <f>"1137"</f>
        <v>1137</v>
      </c>
      <c r="U94" s="2" t="str">
        <f>"1144"</f>
        <v>1144</v>
      </c>
      <c r="V94" s="2" t="str">
        <f>"1151"</f>
        <v>1151</v>
      </c>
      <c r="W94" s="2" t="str">
        <f>"1158"</f>
        <v>1158</v>
      </c>
      <c r="X94" s="2" t="str">
        <f>"1205"</f>
        <v>1205</v>
      </c>
      <c r="Y94" s="2" t="str">
        <f>"1212"</f>
        <v>1212</v>
      </c>
      <c r="Z94" s="2" t="str">
        <f>"1219"</f>
        <v>1219</v>
      </c>
      <c r="AA94" s="2" t="str">
        <f>"1226"</f>
        <v>1226</v>
      </c>
      <c r="AB94" s="2" t="str">
        <f>"1233"</f>
        <v>1233</v>
      </c>
      <c r="AC94" s="2" t="str">
        <f>"1240"</f>
        <v>1240</v>
      </c>
      <c r="AD94" s="2" t="str">
        <f>"1247"</f>
        <v>1247</v>
      </c>
      <c r="AE94" s="2" t="str">
        <f>"1254"</f>
        <v>1254</v>
      </c>
    </row>
    <row r="95" spans="2:31" ht="12.75" customHeight="1" x14ac:dyDescent="0.15">
      <c r="B95" s="3" t="s">
        <v>9</v>
      </c>
      <c r="C95" s="2" t="s">
        <v>22</v>
      </c>
      <c r="D95" s="2" t="str">
        <f>"1145"</f>
        <v>1145</v>
      </c>
      <c r="E95" s="2" t="str">
        <f>"1152"</f>
        <v>1152</v>
      </c>
      <c r="F95" s="2" t="str">
        <f>"1159"</f>
        <v>1159</v>
      </c>
      <c r="G95" s="2" t="str">
        <f>"1206"</f>
        <v>1206</v>
      </c>
      <c r="H95" s="2" t="str">
        <f>"1213"</f>
        <v>1213</v>
      </c>
      <c r="I95" s="2" t="str">
        <f>"1220"</f>
        <v>1220</v>
      </c>
      <c r="J95" s="2" t="str">
        <f>"1227"</f>
        <v>1227</v>
      </c>
      <c r="K95" s="2" t="str">
        <f>"1234"</f>
        <v>1234</v>
      </c>
      <c r="L95" s="2" t="str">
        <f>"1241"</f>
        <v>1241</v>
      </c>
      <c r="M95" s="2" t="str">
        <f>"1248"</f>
        <v>1248</v>
      </c>
      <c r="N95" s="2" t="str">
        <f>"1255"</f>
        <v>1255</v>
      </c>
      <c r="O95" s="2" t="str">
        <f>"1302"</f>
        <v>1302</v>
      </c>
      <c r="R95" s="4" t="s">
        <v>6</v>
      </c>
      <c r="S95" s="2" t="s">
        <v>22</v>
      </c>
      <c r="T95" s="2" t="str">
        <f>"1138"</f>
        <v>1138</v>
      </c>
      <c r="U95" s="2" t="str">
        <f>"1145"</f>
        <v>1145</v>
      </c>
      <c r="V95" s="2" t="str">
        <f>"1152"</f>
        <v>1152</v>
      </c>
      <c r="W95" s="2" t="str">
        <f>"1159"</f>
        <v>1159</v>
      </c>
      <c r="X95" s="2" t="str">
        <f>"1206"</f>
        <v>1206</v>
      </c>
      <c r="Y95" s="2" t="str">
        <f>"1213"</f>
        <v>1213</v>
      </c>
      <c r="Z95" s="2" t="str">
        <f>"1220"</f>
        <v>1220</v>
      </c>
      <c r="AA95" s="2" t="str">
        <f>"1227"</f>
        <v>1227</v>
      </c>
      <c r="AB95" s="2" t="str">
        <f>"1234"</f>
        <v>1234</v>
      </c>
      <c r="AC95" s="2" t="str">
        <f>"1241"</f>
        <v>1241</v>
      </c>
      <c r="AD95" s="2" t="str">
        <f>"1248"</f>
        <v>1248</v>
      </c>
      <c r="AE95" s="2" t="str">
        <f>"1255"</f>
        <v>1255</v>
      </c>
    </row>
    <row r="96" spans="2:31" ht="12.75" customHeight="1" x14ac:dyDescent="0.15">
      <c r="B96" s="3" t="s">
        <v>8</v>
      </c>
      <c r="C96" s="2" t="s">
        <v>22</v>
      </c>
      <c r="D96" s="2" t="str">
        <f>"1146"</f>
        <v>1146</v>
      </c>
      <c r="E96" s="2" t="str">
        <f>"1153"</f>
        <v>1153</v>
      </c>
      <c r="F96" s="2" t="str">
        <f>"1200"</f>
        <v>1200</v>
      </c>
      <c r="G96" s="2" t="str">
        <f>"1207"</f>
        <v>1207</v>
      </c>
      <c r="H96" s="2" t="str">
        <f>"1214"</f>
        <v>1214</v>
      </c>
      <c r="I96" s="2" t="str">
        <f>"1221"</f>
        <v>1221</v>
      </c>
      <c r="J96" s="2" t="str">
        <f>"1228"</f>
        <v>1228</v>
      </c>
      <c r="K96" s="2" t="str">
        <f>"1235"</f>
        <v>1235</v>
      </c>
      <c r="L96" s="2" t="str">
        <f>"1242"</f>
        <v>1242</v>
      </c>
      <c r="M96" s="2" t="str">
        <f>"1249"</f>
        <v>1249</v>
      </c>
      <c r="N96" s="2" t="str">
        <f>"1256"</f>
        <v>1256</v>
      </c>
      <c r="O96" s="2" t="str">
        <f>"1303"</f>
        <v>1303</v>
      </c>
      <c r="R96" s="4" t="s">
        <v>7</v>
      </c>
      <c r="S96" s="2" t="s">
        <v>22</v>
      </c>
      <c r="T96" s="2" t="str">
        <f>"1140"</f>
        <v>1140</v>
      </c>
      <c r="U96" s="2" t="str">
        <f>"1147"</f>
        <v>1147</v>
      </c>
      <c r="V96" s="2" t="str">
        <f>"1154"</f>
        <v>1154</v>
      </c>
      <c r="W96" s="2" t="str">
        <f>"1201"</f>
        <v>1201</v>
      </c>
      <c r="X96" s="2" t="str">
        <f>"1208"</f>
        <v>1208</v>
      </c>
      <c r="Y96" s="2" t="str">
        <f>"1215"</f>
        <v>1215</v>
      </c>
      <c r="Z96" s="2" t="str">
        <f>"1222"</f>
        <v>1222</v>
      </c>
      <c r="AA96" s="2" t="str">
        <f>"1229"</f>
        <v>1229</v>
      </c>
      <c r="AB96" s="2" t="str">
        <f>"1236"</f>
        <v>1236</v>
      </c>
      <c r="AC96" s="2" t="str">
        <f>"1243"</f>
        <v>1243</v>
      </c>
      <c r="AD96" s="2" t="str">
        <f>"1250"</f>
        <v>1250</v>
      </c>
      <c r="AE96" s="2" t="str">
        <f>"1257"</f>
        <v>1257</v>
      </c>
    </row>
    <row r="97" spans="2:31" ht="12.75" customHeight="1" x14ac:dyDescent="0.15">
      <c r="B97" s="3" t="s">
        <v>7</v>
      </c>
      <c r="C97" s="2" t="s">
        <v>22</v>
      </c>
      <c r="D97" s="2" t="str">
        <f>"1148"</f>
        <v>1148</v>
      </c>
      <c r="E97" s="2" t="str">
        <f>"1155"</f>
        <v>1155</v>
      </c>
      <c r="F97" s="2" t="str">
        <f>"1202"</f>
        <v>1202</v>
      </c>
      <c r="G97" s="2" t="str">
        <f>"1209"</f>
        <v>1209</v>
      </c>
      <c r="H97" s="2" t="str">
        <f>"1216"</f>
        <v>1216</v>
      </c>
      <c r="I97" s="2" t="str">
        <f>"1223"</f>
        <v>1223</v>
      </c>
      <c r="J97" s="2" t="str">
        <f>"1230"</f>
        <v>1230</v>
      </c>
      <c r="K97" s="2" t="str">
        <f>"1237"</f>
        <v>1237</v>
      </c>
      <c r="L97" s="2" t="str">
        <f>"1244"</f>
        <v>1244</v>
      </c>
      <c r="M97" s="2" t="str">
        <f>"1251"</f>
        <v>1251</v>
      </c>
      <c r="N97" s="2" t="str">
        <f>"1258"</f>
        <v>1258</v>
      </c>
      <c r="O97" s="2" t="str">
        <f>"1305"</f>
        <v>1305</v>
      </c>
      <c r="R97" s="4" t="s">
        <v>8</v>
      </c>
      <c r="S97" s="2" t="s">
        <v>22</v>
      </c>
      <c r="T97" s="2" t="str">
        <f>"1141"</f>
        <v>1141</v>
      </c>
      <c r="U97" s="2" t="str">
        <f>"1148"</f>
        <v>1148</v>
      </c>
      <c r="V97" s="2" t="str">
        <f>"1155"</f>
        <v>1155</v>
      </c>
      <c r="W97" s="2" t="str">
        <f>"1202"</f>
        <v>1202</v>
      </c>
      <c r="X97" s="2" t="str">
        <f>"1209"</f>
        <v>1209</v>
      </c>
      <c r="Y97" s="2" t="str">
        <f>"1216"</f>
        <v>1216</v>
      </c>
      <c r="Z97" s="2" t="str">
        <f>"1223"</f>
        <v>1223</v>
      </c>
      <c r="AA97" s="2" t="str">
        <f>"1230"</f>
        <v>1230</v>
      </c>
      <c r="AB97" s="2" t="str">
        <f>"1237"</f>
        <v>1237</v>
      </c>
      <c r="AC97" s="2" t="str">
        <f>"1244"</f>
        <v>1244</v>
      </c>
      <c r="AD97" s="2" t="str">
        <f>"1251"</f>
        <v>1251</v>
      </c>
      <c r="AE97" s="2" t="str">
        <f>"1258"</f>
        <v>1258</v>
      </c>
    </row>
    <row r="98" spans="2:31" ht="12.75" customHeight="1" x14ac:dyDescent="0.15">
      <c r="B98" s="3" t="s">
        <v>6</v>
      </c>
      <c r="C98" s="2" t="s">
        <v>22</v>
      </c>
      <c r="D98" s="2" t="str">
        <f>"1149"</f>
        <v>1149</v>
      </c>
      <c r="E98" s="2" t="str">
        <f>"1156"</f>
        <v>1156</v>
      </c>
      <c r="F98" s="2" t="str">
        <f>"1203"</f>
        <v>1203</v>
      </c>
      <c r="G98" s="2" t="str">
        <f>"1210"</f>
        <v>1210</v>
      </c>
      <c r="H98" s="2" t="str">
        <f>"1217"</f>
        <v>1217</v>
      </c>
      <c r="I98" s="2" t="str">
        <f>"1224"</f>
        <v>1224</v>
      </c>
      <c r="J98" s="2" t="str">
        <f>"1231"</f>
        <v>1231</v>
      </c>
      <c r="K98" s="2" t="str">
        <f>"1238"</f>
        <v>1238</v>
      </c>
      <c r="L98" s="2" t="str">
        <f>"1245"</f>
        <v>1245</v>
      </c>
      <c r="M98" s="2" t="str">
        <f>"1252"</f>
        <v>1252</v>
      </c>
      <c r="N98" s="2" t="str">
        <f>"1259"</f>
        <v>1259</v>
      </c>
      <c r="O98" s="2" t="str">
        <f>"1306"</f>
        <v>1306</v>
      </c>
      <c r="R98" s="4" t="s">
        <v>9</v>
      </c>
      <c r="S98" s="2" t="s">
        <v>22</v>
      </c>
      <c r="T98" s="2" t="str">
        <f>"1143"</f>
        <v>1143</v>
      </c>
      <c r="U98" s="2" t="str">
        <f>"1150"</f>
        <v>1150</v>
      </c>
      <c r="V98" s="2" t="str">
        <f>"1157"</f>
        <v>1157</v>
      </c>
      <c r="W98" s="2" t="str">
        <f>"1204"</f>
        <v>1204</v>
      </c>
      <c r="X98" s="2" t="str">
        <f>"1211"</f>
        <v>1211</v>
      </c>
      <c r="Y98" s="2" t="str">
        <f>"1218"</f>
        <v>1218</v>
      </c>
      <c r="Z98" s="2" t="str">
        <f>"1225"</f>
        <v>1225</v>
      </c>
      <c r="AA98" s="2" t="str">
        <f>"1232"</f>
        <v>1232</v>
      </c>
      <c r="AB98" s="2" t="str">
        <f>"1239"</f>
        <v>1239</v>
      </c>
      <c r="AC98" s="2" t="str">
        <f>"1246"</f>
        <v>1246</v>
      </c>
      <c r="AD98" s="2" t="str">
        <f>"1253"</f>
        <v>1253</v>
      </c>
      <c r="AE98" s="2" t="str">
        <f>"1300"</f>
        <v>1300</v>
      </c>
    </row>
    <row r="99" spans="2:31" ht="12.75" customHeight="1" x14ac:dyDescent="0.15">
      <c r="B99" s="3" t="s">
        <v>5</v>
      </c>
      <c r="C99" s="2" t="s">
        <v>22</v>
      </c>
      <c r="D99" s="2" t="str">
        <f>"1151"</f>
        <v>1151</v>
      </c>
      <c r="E99" s="2" t="str">
        <f>"1158"</f>
        <v>1158</v>
      </c>
      <c r="F99" s="2" t="str">
        <f>"1205"</f>
        <v>1205</v>
      </c>
      <c r="G99" s="2" t="str">
        <f>"1212"</f>
        <v>1212</v>
      </c>
      <c r="H99" s="2" t="str">
        <f>"1219"</f>
        <v>1219</v>
      </c>
      <c r="I99" s="2" t="str">
        <f>"1226"</f>
        <v>1226</v>
      </c>
      <c r="J99" s="2" t="str">
        <f>"1233"</f>
        <v>1233</v>
      </c>
      <c r="K99" s="2" t="str">
        <f>"1240"</f>
        <v>1240</v>
      </c>
      <c r="L99" s="2" t="str">
        <f>"1247"</f>
        <v>1247</v>
      </c>
      <c r="M99" s="2" t="str">
        <f>"1254"</f>
        <v>1254</v>
      </c>
      <c r="N99" s="2" t="str">
        <f>"1301"</f>
        <v>1301</v>
      </c>
      <c r="O99" s="2" t="str">
        <f>"1308"</f>
        <v>1308</v>
      </c>
      <c r="R99" s="4" t="s">
        <v>10</v>
      </c>
      <c r="S99" s="2" t="s">
        <v>22</v>
      </c>
      <c r="T99" s="2" t="str">
        <f>"1145"</f>
        <v>1145</v>
      </c>
      <c r="U99" s="2" t="str">
        <f>"1152"</f>
        <v>1152</v>
      </c>
      <c r="V99" s="2" t="str">
        <f>"1159"</f>
        <v>1159</v>
      </c>
      <c r="W99" s="2" t="str">
        <f>"1206"</f>
        <v>1206</v>
      </c>
      <c r="X99" s="2" t="str">
        <f>"1213"</f>
        <v>1213</v>
      </c>
      <c r="Y99" s="2" t="str">
        <f>"1220"</f>
        <v>1220</v>
      </c>
      <c r="Z99" s="2" t="str">
        <f>"1227"</f>
        <v>1227</v>
      </c>
      <c r="AA99" s="2" t="str">
        <f>"1234"</f>
        <v>1234</v>
      </c>
      <c r="AB99" s="2" t="str">
        <f>"1241"</f>
        <v>1241</v>
      </c>
      <c r="AC99" s="2" t="str">
        <f>"1248"</f>
        <v>1248</v>
      </c>
      <c r="AD99" s="2" t="str">
        <f>"1255"</f>
        <v>1255</v>
      </c>
      <c r="AE99" s="2" t="str">
        <f>"1302"</f>
        <v>1302</v>
      </c>
    </row>
    <row r="100" spans="2:31" ht="12.75" customHeight="1" x14ac:dyDescent="0.15">
      <c r="B100" s="3" t="s">
        <v>4</v>
      </c>
      <c r="C100" s="2" t="s">
        <v>22</v>
      </c>
      <c r="D100" s="2" t="str">
        <f>"1152"</f>
        <v>1152</v>
      </c>
      <c r="E100" s="2" t="str">
        <f>"1159"</f>
        <v>1159</v>
      </c>
      <c r="F100" s="2" t="str">
        <f>"1206"</f>
        <v>1206</v>
      </c>
      <c r="G100" s="2" t="str">
        <f>"1213"</f>
        <v>1213</v>
      </c>
      <c r="H100" s="2" t="str">
        <f>"1220"</f>
        <v>1220</v>
      </c>
      <c r="I100" s="2" t="str">
        <f>"1227"</f>
        <v>1227</v>
      </c>
      <c r="J100" s="2" t="str">
        <f>"1234"</f>
        <v>1234</v>
      </c>
      <c r="K100" s="2" t="str">
        <f>"1241"</f>
        <v>1241</v>
      </c>
      <c r="L100" s="2" t="str">
        <f>"1248"</f>
        <v>1248</v>
      </c>
      <c r="M100" s="2" t="str">
        <f>"1255"</f>
        <v>1255</v>
      </c>
      <c r="N100" s="2" t="str">
        <f>"1302"</f>
        <v>1302</v>
      </c>
      <c r="O100" s="2" t="str">
        <f>"1309"</f>
        <v>1309</v>
      </c>
      <c r="R100" s="4" t="s">
        <v>11</v>
      </c>
      <c r="S100" s="2" t="s">
        <v>22</v>
      </c>
      <c r="T100" s="2" t="str">
        <f>"1147"</f>
        <v>1147</v>
      </c>
      <c r="U100" s="2" t="str">
        <f>"1154"</f>
        <v>1154</v>
      </c>
      <c r="V100" s="2" t="str">
        <f>"1201"</f>
        <v>1201</v>
      </c>
      <c r="W100" s="2" t="str">
        <f>"1208"</f>
        <v>1208</v>
      </c>
      <c r="X100" s="2" t="str">
        <f>"1215"</f>
        <v>1215</v>
      </c>
      <c r="Y100" s="2" t="str">
        <f>"1222"</f>
        <v>1222</v>
      </c>
      <c r="Z100" s="2" t="str">
        <f>"1229"</f>
        <v>1229</v>
      </c>
      <c r="AA100" s="2" t="str">
        <f>"1236"</f>
        <v>1236</v>
      </c>
      <c r="AB100" s="2" t="str">
        <f>"1243"</f>
        <v>1243</v>
      </c>
      <c r="AC100" s="2" t="str">
        <f>"1250"</f>
        <v>1250</v>
      </c>
      <c r="AD100" s="2" t="str">
        <f>"1257"</f>
        <v>1257</v>
      </c>
      <c r="AE100" s="2" t="str">
        <f>"1304"</f>
        <v>1304</v>
      </c>
    </row>
    <row r="101" spans="2:31" ht="12.75" customHeight="1" x14ac:dyDescent="0.15">
      <c r="B101" s="3" t="s">
        <v>3</v>
      </c>
      <c r="C101" s="2" t="s">
        <v>22</v>
      </c>
      <c r="D101" s="2" t="str">
        <f>"1154"</f>
        <v>1154</v>
      </c>
      <c r="E101" s="2" t="str">
        <f>"1201"</f>
        <v>1201</v>
      </c>
      <c r="F101" s="2" t="str">
        <f>"1208"</f>
        <v>1208</v>
      </c>
      <c r="G101" s="2" t="str">
        <f>"1215"</f>
        <v>1215</v>
      </c>
      <c r="H101" s="2" t="str">
        <f>"1222"</f>
        <v>1222</v>
      </c>
      <c r="I101" s="2" t="str">
        <f>"1229"</f>
        <v>1229</v>
      </c>
      <c r="J101" s="2" t="str">
        <f>"1236"</f>
        <v>1236</v>
      </c>
      <c r="K101" s="2" t="str">
        <f>"1243"</f>
        <v>1243</v>
      </c>
      <c r="L101" s="2" t="str">
        <f>"1250"</f>
        <v>1250</v>
      </c>
      <c r="M101" s="2" t="str">
        <f>"1257"</f>
        <v>1257</v>
      </c>
      <c r="N101" s="2" t="str">
        <f>"1304"</f>
        <v>1304</v>
      </c>
      <c r="O101" s="2" t="str">
        <f>"1311"</f>
        <v>1311</v>
      </c>
      <c r="R101" s="4" t="s">
        <v>12</v>
      </c>
      <c r="S101" s="2" t="s">
        <v>22</v>
      </c>
      <c r="T101" s="2" t="str">
        <f>"1148"</f>
        <v>1148</v>
      </c>
      <c r="U101" s="2" t="str">
        <f>"1155"</f>
        <v>1155</v>
      </c>
      <c r="V101" s="2" t="str">
        <f>"1202"</f>
        <v>1202</v>
      </c>
      <c r="W101" s="2" t="str">
        <f>"1209"</f>
        <v>1209</v>
      </c>
      <c r="X101" s="2" t="str">
        <f>"1216"</f>
        <v>1216</v>
      </c>
      <c r="Y101" s="2" t="str">
        <f>"1223"</f>
        <v>1223</v>
      </c>
      <c r="Z101" s="2" t="str">
        <f>"1230"</f>
        <v>1230</v>
      </c>
      <c r="AA101" s="2" t="str">
        <f>"1237"</f>
        <v>1237</v>
      </c>
      <c r="AB101" s="2" t="str">
        <f>"1244"</f>
        <v>1244</v>
      </c>
      <c r="AC101" s="2" t="str">
        <f>"1251"</f>
        <v>1251</v>
      </c>
      <c r="AD101" s="2" t="str">
        <f>"1258"</f>
        <v>1258</v>
      </c>
      <c r="AE101" s="2" t="str">
        <f>"1305"</f>
        <v>1305</v>
      </c>
    </row>
    <row r="102" spans="2:31" ht="12.75" customHeight="1" x14ac:dyDescent="0.15">
      <c r="B102" s="3" t="s">
        <v>2</v>
      </c>
      <c r="C102" s="2" t="s">
        <v>22</v>
      </c>
      <c r="D102" s="2" t="str">
        <f>"1156"</f>
        <v>1156</v>
      </c>
      <c r="E102" s="2" t="str">
        <f>"1203"</f>
        <v>1203</v>
      </c>
      <c r="F102" s="2" t="str">
        <f>"1210"</f>
        <v>1210</v>
      </c>
      <c r="G102" s="2" t="str">
        <f>"1217"</f>
        <v>1217</v>
      </c>
      <c r="H102" s="2" t="str">
        <f>"1224"</f>
        <v>1224</v>
      </c>
      <c r="I102" s="2" t="str">
        <f>"1231"</f>
        <v>1231</v>
      </c>
      <c r="J102" s="2" t="str">
        <f>"1238"</f>
        <v>1238</v>
      </c>
      <c r="K102" s="2" t="str">
        <f>"1245"</f>
        <v>1245</v>
      </c>
      <c r="L102" s="2" t="str">
        <f>"1252"</f>
        <v>1252</v>
      </c>
      <c r="M102" s="2" t="str">
        <f>"1259"</f>
        <v>1259</v>
      </c>
      <c r="N102" s="2" t="str">
        <f>"1306"</f>
        <v>1306</v>
      </c>
      <c r="O102" s="2" t="str">
        <f>"1313"</f>
        <v>1313</v>
      </c>
      <c r="R102" s="4" t="s">
        <v>13</v>
      </c>
      <c r="S102" s="2" t="s">
        <v>22</v>
      </c>
      <c r="T102" s="2" t="str">
        <f>"1150"</f>
        <v>1150</v>
      </c>
      <c r="U102" s="2" t="str">
        <f>"1157"</f>
        <v>1157</v>
      </c>
      <c r="V102" s="2" t="str">
        <f>"1204"</f>
        <v>1204</v>
      </c>
      <c r="W102" s="2" t="str">
        <f>"1211"</f>
        <v>1211</v>
      </c>
      <c r="X102" s="2" t="str">
        <f>"1218"</f>
        <v>1218</v>
      </c>
      <c r="Y102" s="2" t="str">
        <f>"1225"</f>
        <v>1225</v>
      </c>
      <c r="Z102" s="2" t="str">
        <f>"1232"</f>
        <v>1232</v>
      </c>
      <c r="AA102" s="2" t="str">
        <f>"1239"</f>
        <v>1239</v>
      </c>
      <c r="AB102" s="2" t="str">
        <f>"1246"</f>
        <v>1246</v>
      </c>
      <c r="AC102" s="2" t="str">
        <f>"1253"</f>
        <v>1253</v>
      </c>
      <c r="AD102" s="2" t="str">
        <f>"1300"</f>
        <v>1300</v>
      </c>
      <c r="AE102" s="2" t="str">
        <f>"1307"</f>
        <v>1307</v>
      </c>
    </row>
    <row r="103" spans="2:31" ht="12.75" customHeight="1" x14ac:dyDescent="0.15">
      <c r="B103" s="3" t="s">
        <v>1</v>
      </c>
      <c r="C103" s="2" t="s">
        <v>22</v>
      </c>
      <c r="D103" s="2" t="str">
        <f>"1158"</f>
        <v>1158</v>
      </c>
      <c r="E103" s="2" t="str">
        <f>"1205"</f>
        <v>1205</v>
      </c>
      <c r="F103" s="2" t="str">
        <f>"1212"</f>
        <v>1212</v>
      </c>
      <c r="G103" s="2" t="str">
        <f>"1219"</f>
        <v>1219</v>
      </c>
      <c r="H103" s="2" t="str">
        <f>"1226"</f>
        <v>1226</v>
      </c>
      <c r="I103" s="2" t="str">
        <f>"1233"</f>
        <v>1233</v>
      </c>
      <c r="J103" s="2" t="str">
        <f>"1240"</f>
        <v>1240</v>
      </c>
      <c r="K103" s="2" t="str">
        <f>"1247"</f>
        <v>1247</v>
      </c>
      <c r="L103" s="2" t="str">
        <f>"1254"</f>
        <v>1254</v>
      </c>
      <c r="M103" s="2" t="str">
        <f>"1301"</f>
        <v>1301</v>
      </c>
      <c r="N103" s="2" t="str">
        <f>"1308"</f>
        <v>1308</v>
      </c>
      <c r="O103" s="2" t="str">
        <f>"1315"</f>
        <v>1315</v>
      </c>
      <c r="R103" s="4" t="s">
        <v>14</v>
      </c>
      <c r="S103" s="2" t="s">
        <v>22</v>
      </c>
      <c r="T103" s="2" t="str">
        <f>"1152"</f>
        <v>1152</v>
      </c>
      <c r="U103" s="2" t="str">
        <f>"1159"</f>
        <v>1159</v>
      </c>
      <c r="V103" s="2" t="str">
        <f>"1206"</f>
        <v>1206</v>
      </c>
      <c r="W103" s="2" t="str">
        <f>"1213"</f>
        <v>1213</v>
      </c>
      <c r="X103" s="2" t="str">
        <f>"1220"</f>
        <v>1220</v>
      </c>
      <c r="Y103" s="2" t="str">
        <f>"1227"</f>
        <v>1227</v>
      </c>
      <c r="Z103" s="2" t="str">
        <f>"1234"</f>
        <v>1234</v>
      </c>
      <c r="AA103" s="2" t="str">
        <f>"1241"</f>
        <v>1241</v>
      </c>
      <c r="AB103" s="2" t="str">
        <f>"1248"</f>
        <v>1248</v>
      </c>
      <c r="AC103" s="2" t="str">
        <f>"1255"</f>
        <v>1255</v>
      </c>
      <c r="AD103" s="2" t="str">
        <f>"1302"</f>
        <v>1302</v>
      </c>
      <c r="AE103" s="2" t="str">
        <f>"1309"</f>
        <v>1309</v>
      </c>
    </row>
    <row r="104" spans="2:31" ht="12.75" customHeight="1" x14ac:dyDescent="0.15">
      <c r="B104" s="3" t="s">
        <v>0</v>
      </c>
      <c r="C104" s="2" t="s">
        <v>18</v>
      </c>
      <c r="D104" s="2" t="str">
        <f>"1201"</f>
        <v>1201</v>
      </c>
      <c r="E104" s="2" t="str">
        <f>"1208"</f>
        <v>1208</v>
      </c>
      <c r="F104" s="2" t="str">
        <f>"1215"</f>
        <v>1215</v>
      </c>
      <c r="G104" s="2" t="str">
        <f>"1222"</f>
        <v>1222</v>
      </c>
      <c r="H104" s="2" t="str">
        <f>"1229"</f>
        <v>1229</v>
      </c>
      <c r="I104" s="2" t="str">
        <f>"1236"</f>
        <v>1236</v>
      </c>
      <c r="J104" s="2" t="str">
        <f>"1243"</f>
        <v>1243</v>
      </c>
      <c r="K104" s="2" t="str">
        <f>"1250"</f>
        <v>1250</v>
      </c>
      <c r="L104" s="2" t="str">
        <f>"1257"</f>
        <v>1257</v>
      </c>
      <c r="M104" s="2" t="str">
        <f>"1304"</f>
        <v>1304</v>
      </c>
      <c r="N104" s="2" t="str">
        <f>"1311"</f>
        <v>1311</v>
      </c>
      <c r="O104" s="2" t="str">
        <f>"1318"</f>
        <v>1318</v>
      </c>
      <c r="R104" s="4" t="s">
        <v>15</v>
      </c>
      <c r="S104" s="2" t="s">
        <v>18</v>
      </c>
      <c r="T104" s="2" t="str">
        <f>"1154"</f>
        <v>1154</v>
      </c>
      <c r="U104" s="2" t="str">
        <f>"1201"</f>
        <v>1201</v>
      </c>
      <c r="V104" s="2" t="str">
        <f>"1208"</f>
        <v>1208</v>
      </c>
      <c r="W104" s="2" t="str">
        <f>"1215"</f>
        <v>1215</v>
      </c>
      <c r="X104" s="2" t="str">
        <f>"1222"</f>
        <v>1222</v>
      </c>
      <c r="Y104" s="2" t="str">
        <f>"1229"</f>
        <v>1229</v>
      </c>
      <c r="Z104" s="2" t="str">
        <f>"1236"</f>
        <v>1236</v>
      </c>
      <c r="AA104" s="2" t="str">
        <f>"1243"</f>
        <v>1243</v>
      </c>
      <c r="AB104" s="2" t="str">
        <f>"1250"</f>
        <v>1250</v>
      </c>
      <c r="AC104" s="2" t="str">
        <f>"1257"</f>
        <v>1257</v>
      </c>
      <c r="AD104" s="2" t="str">
        <f>"1304"</f>
        <v>1304</v>
      </c>
      <c r="AE104" s="2" t="str">
        <f>"1311"</f>
        <v>1311</v>
      </c>
    </row>
    <row r="105" spans="2:31" ht="12.75" customHeight="1" x14ac:dyDescent="0.15">
      <c r="B105" s="10" t="s">
        <v>20</v>
      </c>
      <c r="C105" s="10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R105" s="10" t="s">
        <v>20</v>
      </c>
      <c r="S105" s="10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7" spans="2:31" ht="12.75" customHeight="1" x14ac:dyDescent="0.15">
      <c r="B107" s="10" t="s">
        <v>16</v>
      </c>
      <c r="C107" s="10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R107" s="10" t="s">
        <v>16</v>
      </c>
      <c r="S107" s="10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2:31" ht="12.75" customHeight="1" x14ac:dyDescent="0.15">
      <c r="B108" s="10" t="s">
        <v>19</v>
      </c>
      <c r="C108" s="10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R108" s="10" t="s">
        <v>19</v>
      </c>
      <c r="S108" s="10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2:31" ht="12.75" customHeight="1" x14ac:dyDescent="0.15">
      <c r="B109" s="3" t="s">
        <v>15</v>
      </c>
      <c r="C109" s="2" t="s">
        <v>17</v>
      </c>
      <c r="D109" s="2" t="str">
        <f>"1258"</f>
        <v>1258</v>
      </c>
      <c r="E109" s="2" t="str">
        <f>"1305"</f>
        <v>1305</v>
      </c>
      <c r="F109" s="2" t="str">
        <f>"1312"</f>
        <v>1312</v>
      </c>
      <c r="G109" s="2" t="str">
        <f>"1319"</f>
        <v>1319</v>
      </c>
      <c r="H109" s="2" t="str">
        <f>"1326"</f>
        <v>1326</v>
      </c>
      <c r="I109" s="2" t="str">
        <f>"1333"</f>
        <v>1333</v>
      </c>
      <c r="J109" s="2" t="str">
        <f>"1340"</f>
        <v>1340</v>
      </c>
      <c r="K109" s="2" t="str">
        <f>"1347"</f>
        <v>1347</v>
      </c>
      <c r="L109" s="2" t="str">
        <f>"1354"</f>
        <v>1354</v>
      </c>
      <c r="M109" s="2" t="str">
        <f>"1401"</f>
        <v>1401</v>
      </c>
      <c r="N109" s="2" t="str">
        <f>"1408"</f>
        <v>1408</v>
      </c>
      <c r="O109" s="2" t="str">
        <f>"1415"</f>
        <v>1415</v>
      </c>
      <c r="R109" s="3" t="s">
        <v>0</v>
      </c>
      <c r="S109" s="2" t="s">
        <v>17</v>
      </c>
      <c r="T109" s="2" t="str">
        <f>"1251"</f>
        <v>1251</v>
      </c>
      <c r="U109" s="2" t="str">
        <f>"1258"</f>
        <v>1258</v>
      </c>
      <c r="V109" s="2" t="str">
        <f>"1305"</f>
        <v>1305</v>
      </c>
      <c r="W109" s="2" t="str">
        <f>"1312"</f>
        <v>1312</v>
      </c>
      <c r="X109" s="2" t="str">
        <f>"1319"</f>
        <v>1319</v>
      </c>
      <c r="Y109" s="2" t="str">
        <f>"1326"</f>
        <v>1326</v>
      </c>
      <c r="Z109" s="2" t="str">
        <f>"1333"</f>
        <v>1333</v>
      </c>
      <c r="AA109" s="2" t="str">
        <f>"1340"</f>
        <v>1340</v>
      </c>
      <c r="AB109" s="2" t="str">
        <f>"1347"</f>
        <v>1347</v>
      </c>
      <c r="AC109" s="2" t="str">
        <f>"1354"</f>
        <v>1354</v>
      </c>
      <c r="AD109" s="2" t="str">
        <f>"1401"</f>
        <v>1401</v>
      </c>
      <c r="AE109" s="2" t="str">
        <f>"1408"</f>
        <v>1408</v>
      </c>
    </row>
    <row r="110" spans="2:31" ht="12.75" customHeight="1" x14ac:dyDescent="0.15">
      <c r="B110" s="3" t="s">
        <v>14</v>
      </c>
      <c r="C110" s="2" t="s">
        <v>22</v>
      </c>
      <c r="D110" s="2" t="str">
        <f>"1300"</f>
        <v>1300</v>
      </c>
      <c r="E110" s="2" t="str">
        <f>"1307"</f>
        <v>1307</v>
      </c>
      <c r="F110" s="2" t="str">
        <f>"1314"</f>
        <v>1314</v>
      </c>
      <c r="G110" s="2" t="str">
        <f>"1321"</f>
        <v>1321</v>
      </c>
      <c r="H110" s="2" t="str">
        <f>"1328"</f>
        <v>1328</v>
      </c>
      <c r="I110" s="2" t="str">
        <f>"1335"</f>
        <v>1335</v>
      </c>
      <c r="J110" s="2" t="str">
        <f>"1342"</f>
        <v>1342</v>
      </c>
      <c r="K110" s="2" t="str">
        <f>"1349"</f>
        <v>1349</v>
      </c>
      <c r="L110" s="2" t="str">
        <f>"1356"</f>
        <v>1356</v>
      </c>
      <c r="M110" s="2" t="str">
        <f>"1403"</f>
        <v>1403</v>
      </c>
      <c r="N110" s="2" t="str">
        <f>"1410"</f>
        <v>1410</v>
      </c>
      <c r="O110" s="2" t="str">
        <f>"1417"</f>
        <v>1417</v>
      </c>
      <c r="R110" s="4" t="s">
        <v>1</v>
      </c>
      <c r="S110" s="2" t="s">
        <v>22</v>
      </c>
      <c r="T110" s="2" t="str">
        <f>"1253"</f>
        <v>1253</v>
      </c>
      <c r="U110" s="2" t="str">
        <f>"1300"</f>
        <v>1300</v>
      </c>
      <c r="V110" s="2" t="str">
        <f>"1307"</f>
        <v>1307</v>
      </c>
      <c r="W110" s="2" t="str">
        <f>"1314"</f>
        <v>1314</v>
      </c>
      <c r="X110" s="2" t="str">
        <f>"1321"</f>
        <v>1321</v>
      </c>
      <c r="Y110" s="2" t="str">
        <f>"1328"</f>
        <v>1328</v>
      </c>
      <c r="Z110" s="2" t="str">
        <f>"1335"</f>
        <v>1335</v>
      </c>
      <c r="AA110" s="2" t="str">
        <f>"1342"</f>
        <v>1342</v>
      </c>
      <c r="AB110" s="2" t="str">
        <f>"1349"</f>
        <v>1349</v>
      </c>
      <c r="AC110" s="2" t="str">
        <f>"1356"</f>
        <v>1356</v>
      </c>
      <c r="AD110" s="2" t="str">
        <f>"1403"</f>
        <v>1403</v>
      </c>
      <c r="AE110" s="2" t="str">
        <f>"1410"</f>
        <v>1410</v>
      </c>
    </row>
    <row r="111" spans="2:31" ht="12.75" customHeight="1" x14ac:dyDescent="0.15">
      <c r="B111" s="3" t="s">
        <v>13</v>
      </c>
      <c r="C111" s="2" t="s">
        <v>22</v>
      </c>
      <c r="D111" s="2" t="str">
        <f>"1302"</f>
        <v>1302</v>
      </c>
      <c r="E111" s="2" t="str">
        <f>"1309"</f>
        <v>1309</v>
      </c>
      <c r="F111" s="2" t="str">
        <f>"1316"</f>
        <v>1316</v>
      </c>
      <c r="G111" s="2" t="str">
        <f>"1323"</f>
        <v>1323</v>
      </c>
      <c r="H111" s="2" t="str">
        <f>"1330"</f>
        <v>1330</v>
      </c>
      <c r="I111" s="2" t="str">
        <f>"1337"</f>
        <v>1337</v>
      </c>
      <c r="J111" s="2" t="str">
        <f>"1344"</f>
        <v>1344</v>
      </c>
      <c r="K111" s="2" t="str">
        <f>"1351"</f>
        <v>1351</v>
      </c>
      <c r="L111" s="2" t="str">
        <f>"1358"</f>
        <v>1358</v>
      </c>
      <c r="M111" s="2" t="str">
        <f>"1405"</f>
        <v>1405</v>
      </c>
      <c r="N111" s="2" t="str">
        <f>"1412"</f>
        <v>1412</v>
      </c>
      <c r="O111" s="2" t="str">
        <f>"1419"</f>
        <v>1419</v>
      </c>
      <c r="R111" s="4" t="s">
        <v>2</v>
      </c>
      <c r="S111" s="2" t="s">
        <v>22</v>
      </c>
      <c r="T111" s="2" t="str">
        <f>"1255"</f>
        <v>1255</v>
      </c>
      <c r="U111" s="2" t="str">
        <f>"1302"</f>
        <v>1302</v>
      </c>
      <c r="V111" s="2" t="str">
        <f>"1309"</f>
        <v>1309</v>
      </c>
      <c r="W111" s="2" t="str">
        <f>"1316"</f>
        <v>1316</v>
      </c>
      <c r="X111" s="2" t="str">
        <f>"1323"</f>
        <v>1323</v>
      </c>
      <c r="Y111" s="2" t="str">
        <f>"1330"</f>
        <v>1330</v>
      </c>
      <c r="Z111" s="2" t="str">
        <f>"1337"</f>
        <v>1337</v>
      </c>
      <c r="AA111" s="2" t="str">
        <f>"1344"</f>
        <v>1344</v>
      </c>
      <c r="AB111" s="2" t="str">
        <f>"1351"</f>
        <v>1351</v>
      </c>
      <c r="AC111" s="2" t="str">
        <f>"1358"</f>
        <v>1358</v>
      </c>
      <c r="AD111" s="2" t="str">
        <f>"1405"</f>
        <v>1405</v>
      </c>
      <c r="AE111" s="2" t="str">
        <f>"1412"</f>
        <v>1412</v>
      </c>
    </row>
    <row r="112" spans="2:31" ht="12.75" customHeight="1" x14ac:dyDescent="0.15">
      <c r="B112" s="3" t="s">
        <v>12</v>
      </c>
      <c r="C112" s="2" t="s">
        <v>22</v>
      </c>
      <c r="D112" s="2" t="str">
        <f>"1303"</f>
        <v>1303</v>
      </c>
      <c r="E112" s="2" t="str">
        <f>"1310"</f>
        <v>1310</v>
      </c>
      <c r="F112" s="2" t="str">
        <f>"1317"</f>
        <v>1317</v>
      </c>
      <c r="G112" s="2" t="str">
        <f>"1324"</f>
        <v>1324</v>
      </c>
      <c r="H112" s="2" t="str">
        <f>"1331"</f>
        <v>1331</v>
      </c>
      <c r="I112" s="2" t="str">
        <f>"1338"</f>
        <v>1338</v>
      </c>
      <c r="J112" s="2" t="str">
        <f>"1345"</f>
        <v>1345</v>
      </c>
      <c r="K112" s="2" t="str">
        <f>"1352"</f>
        <v>1352</v>
      </c>
      <c r="L112" s="2" t="str">
        <f>"1359"</f>
        <v>1359</v>
      </c>
      <c r="M112" s="2" t="str">
        <f>"1406"</f>
        <v>1406</v>
      </c>
      <c r="N112" s="2" t="str">
        <f>"1413"</f>
        <v>1413</v>
      </c>
      <c r="O112" s="2" t="str">
        <f>"1420"</f>
        <v>1420</v>
      </c>
      <c r="R112" s="4" t="s">
        <v>3</v>
      </c>
      <c r="S112" s="2" t="s">
        <v>22</v>
      </c>
      <c r="T112" s="2" t="str">
        <f>"1258"</f>
        <v>1258</v>
      </c>
      <c r="U112" s="2" t="str">
        <f>"1305"</f>
        <v>1305</v>
      </c>
      <c r="V112" s="2" t="str">
        <f>"1312"</f>
        <v>1312</v>
      </c>
      <c r="W112" s="2" t="str">
        <f>"1319"</f>
        <v>1319</v>
      </c>
      <c r="X112" s="2" t="str">
        <f>"1326"</f>
        <v>1326</v>
      </c>
      <c r="Y112" s="2" t="str">
        <f>"1333"</f>
        <v>1333</v>
      </c>
      <c r="Z112" s="2" t="str">
        <f>"1340"</f>
        <v>1340</v>
      </c>
      <c r="AA112" s="2" t="str">
        <f>"1347"</f>
        <v>1347</v>
      </c>
      <c r="AB112" s="2" t="str">
        <f>"1354"</f>
        <v>1354</v>
      </c>
      <c r="AC112" s="2" t="str">
        <f>"1401"</f>
        <v>1401</v>
      </c>
      <c r="AD112" s="2" t="str">
        <f>"1408"</f>
        <v>1408</v>
      </c>
      <c r="AE112" s="2" t="str">
        <f>"1415"</f>
        <v>1415</v>
      </c>
    </row>
    <row r="113" spans="2:31" ht="12.75" customHeight="1" x14ac:dyDescent="0.15">
      <c r="B113" s="3" t="s">
        <v>11</v>
      </c>
      <c r="C113" s="2" t="s">
        <v>22</v>
      </c>
      <c r="D113" s="2" t="str">
        <f>"1305"</f>
        <v>1305</v>
      </c>
      <c r="E113" s="2" t="str">
        <f>"1312"</f>
        <v>1312</v>
      </c>
      <c r="F113" s="2" t="str">
        <f>"1319"</f>
        <v>1319</v>
      </c>
      <c r="G113" s="2" t="str">
        <f>"1326"</f>
        <v>1326</v>
      </c>
      <c r="H113" s="2" t="str">
        <f>"1333"</f>
        <v>1333</v>
      </c>
      <c r="I113" s="2" t="str">
        <f>"1340"</f>
        <v>1340</v>
      </c>
      <c r="J113" s="2" t="str">
        <f>"1347"</f>
        <v>1347</v>
      </c>
      <c r="K113" s="2" t="str">
        <f>"1354"</f>
        <v>1354</v>
      </c>
      <c r="L113" s="2" t="str">
        <f>"1401"</f>
        <v>1401</v>
      </c>
      <c r="M113" s="2" t="str">
        <f>"1408"</f>
        <v>1408</v>
      </c>
      <c r="N113" s="2" t="str">
        <f>"1415"</f>
        <v>1415</v>
      </c>
      <c r="O113" s="2" t="str">
        <f>"1422"</f>
        <v>1422</v>
      </c>
      <c r="R113" s="4" t="s">
        <v>4</v>
      </c>
      <c r="S113" s="2" t="s">
        <v>22</v>
      </c>
      <c r="T113" s="2" t="str">
        <f>"1259"</f>
        <v>1259</v>
      </c>
      <c r="U113" s="2" t="str">
        <f>"1306"</f>
        <v>1306</v>
      </c>
      <c r="V113" s="2" t="str">
        <f>"1313"</f>
        <v>1313</v>
      </c>
      <c r="W113" s="2" t="str">
        <f>"1320"</f>
        <v>1320</v>
      </c>
      <c r="X113" s="2" t="str">
        <f>"1327"</f>
        <v>1327</v>
      </c>
      <c r="Y113" s="2" t="str">
        <f>"1334"</f>
        <v>1334</v>
      </c>
      <c r="Z113" s="2" t="str">
        <f>"1341"</f>
        <v>1341</v>
      </c>
      <c r="AA113" s="2" t="str">
        <f>"1348"</f>
        <v>1348</v>
      </c>
      <c r="AB113" s="2" t="str">
        <f>"1355"</f>
        <v>1355</v>
      </c>
      <c r="AC113" s="2" t="str">
        <f>"1402"</f>
        <v>1402</v>
      </c>
      <c r="AD113" s="2" t="str">
        <f>"1409"</f>
        <v>1409</v>
      </c>
      <c r="AE113" s="2" t="str">
        <f>"1416"</f>
        <v>1416</v>
      </c>
    </row>
    <row r="114" spans="2:31" ht="12.75" customHeight="1" x14ac:dyDescent="0.15">
      <c r="B114" s="3" t="s">
        <v>10</v>
      </c>
      <c r="C114" s="2" t="s">
        <v>22</v>
      </c>
      <c r="D114" s="2" t="str">
        <f>"1307"</f>
        <v>1307</v>
      </c>
      <c r="E114" s="2" t="str">
        <f>"1314"</f>
        <v>1314</v>
      </c>
      <c r="F114" s="2" t="str">
        <f>"1321"</f>
        <v>1321</v>
      </c>
      <c r="G114" s="2" t="str">
        <f>"1328"</f>
        <v>1328</v>
      </c>
      <c r="H114" s="2" t="str">
        <f>"1335"</f>
        <v>1335</v>
      </c>
      <c r="I114" s="2" t="str">
        <f>"1342"</f>
        <v>1342</v>
      </c>
      <c r="J114" s="2" t="str">
        <f>"1349"</f>
        <v>1349</v>
      </c>
      <c r="K114" s="2" t="str">
        <f>"1356"</f>
        <v>1356</v>
      </c>
      <c r="L114" s="2" t="str">
        <f>"1403"</f>
        <v>1403</v>
      </c>
      <c r="M114" s="2" t="str">
        <f>"1410"</f>
        <v>1410</v>
      </c>
      <c r="N114" s="2" t="str">
        <f>"1417"</f>
        <v>1417</v>
      </c>
      <c r="O114" s="2" t="str">
        <f>"1424"</f>
        <v>1424</v>
      </c>
      <c r="R114" s="4" t="s">
        <v>5</v>
      </c>
      <c r="S114" s="2" t="s">
        <v>22</v>
      </c>
      <c r="T114" s="2" t="str">
        <f>"1301"</f>
        <v>1301</v>
      </c>
      <c r="U114" s="2" t="str">
        <f>"1308"</f>
        <v>1308</v>
      </c>
      <c r="V114" s="2" t="str">
        <f>"1315"</f>
        <v>1315</v>
      </c>
      <c r="W114" s="2" t="str">
        <f>"1322"</f>
        <v>1322</v>
      </c>
      <c r="X114" s="2" t="str">
        <f>"1329"</f>
        <v>1329</v>
      </c>
      <c r="Y114" s="2" t="str">
        <f>"1336"</f>
        <v>1336</v>
      </c>
      <c r="Z114" s="2" t="str">
        <f>"1343"</f>
        <v>1343</v>
      </c>
      <c r="AA114" s="2" t="str">
        <f>"1350"</f>
        <v>1350</v>
      </c>
      <c r="AB114" s="2" t="str">
        <f>"1357"</f>
        <v>1357</v>
      </c>
      <c r="AC114" s="2" t="str">
        <f>"1404"</f>
        <v>1404</v>
      </c>
      <c r="AD114" s="2" t="str">
        <f>"1411"</f>
        <v>1411</v>
      </c>
      <c r="AE114" s="2" t="str">
        <f>"1418"</f>
        <v>1418</v>
      </c>
    </row>
    <row r="115" spans="2:31" ht="12.75" customHeight="1" x14ac:dyDescent="0.15">
      <c r="B115" s="3" t="s">
        <v>9</v>
      </c>
      <c r="C115" s="2" t="s">
        <v>22</v>
      </c>
      <c r="D115" s="2" t="str">
        <f>"1309"</f>
        <v>1309</v>
      </c>
      <c r="E115" s="2" t="str">
        <f>"1316"</f>
        <v>1316</v>
      </c>
      <c r="F115" s="2" t="str">
        <f>"1323"</f>
        <v>1323</v>
      </c>
      <c r="G115" s="2" t="str">
        <f>"1330"</f>
        <v>1330</v>
      </c>
      <c r="H115" s="2" t="str">
        <f>"1337"</f>
        <v>1337</v>
      </c>
      <c r="I115" s="2" t="str">
        <f>"1344"</f>
        <v>1344</v>
      </c>
      <c r="J115" s="2" t="str">
        <f>"1351"</f>
        <v>1351</v>
      </c>
      <c r="K115" s="2" t="str">
        <f>"1358"</f>
        <v>1358</v>
      </c>
      <c r="L115" s="2" t="str">
        <f>"1405"</f>
        <v>1405</v>
      </c>
      <c r="M115" s="2" t="str">
        <f>"1412"</f>
        <v>1412</v>
      </c>
      <c r="N115" s="2" t="str">
        <f>"1419"</f>
        <v>1419</v>
      </c>
      <c r="O115" s="2" t="str">
        <f>"1426"</f>
        <v>1426</v>
      </c>
      <c r="R115" s="4" t="s">
        <v>6</v>
      </c>
      <c r="S115" s="2" t="s">
        <v>22</v>
      </c>
      <c r="T115" s="2" t="str">
        <f>"1302"</f>
        <v>1302</v>
      </c>
      <c r="U115" s="2" t="str">
        <f>"1309"</f>
        <v>1309</v>
      </c>
      <c r="V115" s="2" t="str">
        <f>"1316"</f>
        <v>1316</v>
      </c>
      <c r="W115" s="2" t="str">
        <f>"1323"</f>
        <v>1323</v>
      </c>
      <c r="X115" s="2" t="str">
        <f>"1330"</f>
        <v>1330</v>
      </c>
      <c r="Y115" s="2" t="str">
        <f>"1337"</f>
        <v>1337</v>
      </c>
      <c r="Z115" s="2" t="str">
        <f>"1344"</f>
        <v>1344</v>
      </c>
      <c r="AA115" s="2" t="str">
        <f>"1351"</f>
        <v>1351</v>
      </c>
      <c r="AB115" s="2" t="str">
        <f>"1358"</f>
        <v>1358</v>
      </c>
      <c r="AC115" s="2" t="str">
        <f>"1405"</f>
        <v>1405</v>
      </c>
      <c r="AD115" s="2" t="str">
        <f>"1412"</f>
        <v>1412</v>
      </c>
      <c r="AE115" s="2" t="str">
        <f>"1419"</f>
        <v>1419</v>
      </c>
    </row>
    <row r="116" spans="2:31" ht="12.75" customHeight="1" x14ac:dyDescent="0.15">
      <c r="B116" s="3" t="s">
        <v>8</v>
      </c>
      <c r="C116" s="2" t="s">
        <v>22</v>
      </c>
      <c r="D116" s="2" t="str">
        <f>"1310"</f>
        <v>1310</v>
      </c>
      <c r="E116" s="2" t="str">
        <f>"1317"</f>
        <v>1317</v>
      </c>
      <c r="F116" s="2" t="str">
        <f>"1324"</f>
        <v>1324</v>
      </c>
      <c r="G116" s="2" t="str">
        <f>"1331"</f>
        <v>1331</v>
      </c>
      <c r="H116" s="2" t="str">
        <f>"1338"</f>
        <v>1338</v>
      </c>
      <c r="I116" s="2" t="str">
        <f>"1345"</f>
        <v>1345</v>
      </c>
      <c r="J116" s="2" t="str">
        <f>"1352"</f>
        <v>1352</v>
      </c>
      <c r="K116" s="2" t="str">
        <f>"1359"</f>
        <v>1359</v>
      </c>
      <c r="L116" s="2" t="str">
        <f>"1406"</f>
        <v>1406</v>
      </c>
      <c r="M116" s="2" t="str">
        <f>"1413"</f>
        <v>1413</v>
      </c>
      <c r="N116" s="2" t="str">
        <f>"1420"</f>
        <v>1420</v>
      </c>
      <c r="O116" s="2" t="str">
        <f>"1427"</f>
        <v>1427</v>
      </c>
      <c r="R116" s="4" t="s">
        <v>7</v>
      </c>
      <c r="S116" s="2" t="s">
        <v>22</v>
      </c>
      <c r="T116" s="2" t="str">
        <f>"1304"</f>
        <v>1304</v>
      </c>
      <c r="U116" s="2" t="str">
        <f>"1311"</f>
        <v>1311</v>
      </c>
      <c r="V116" s="2" t="str">
        <f>"1318"</f>
        <v>1318</v>
      </c>
      <c r="W116" s="2" t="str">
        <f>"1325"</f>
        <v>1325</v>
      </c>
      <c r="X116" s="2" t="str">
        <f>"1332"</f>
        <v>1332</v>
      </c>
      <c r="Y116" s="2" t="str">
        <f>"1339"</f>
        <v>1339</v>
      </c>
      <c r="Z116" s="2" t="str">
        <f>"1346"</f>
        <v>1346</v>
      </c>
      <c r="AA116" s="2" t="str">
        <f>"1353"</f>
        <v>1353</v>
      </c>
      <c r="AB116" s="2" t="str">
        <f>"1400"</f>
        <v>1400</v>
      </c>
      <c r="AC116" s="2" t="str">
        <f>"1407"</f>
        <v>1407</v>
      </c>
      <c r="AD116" s="2" t="str">
        <f>"1414"</f>
        <v>1414</v>
      </c>
      <c r="AE116" s="2" t="str">
        <f>"1421"</f>
        <v>1421</v>
      </c>
    </row>
    <row r="117" spans="2:31" ht="12.75" customHeight="1" x14ac:dyDescent="0.15">
      <c r="B117" s="3" t="s">
        <v>7</v>
      </c>
      <c r="C117" s="2" t="s">
        <v>22</v>
      </c>
      <c r="D117" s="2" t="str">
        <f>"1312"</f>
        <v>1312</v>
      </c>
      <c r="E117" s="2" t="str">
        <f>"1319"</f>
        <v>1319</v>
      </c>
      <c r="F117" s="2" t="str">
        <f>"1326"</f>
        <v>1326</v>
      </c>
      <c r="G117" s="2" t="str">
        <f>"1333"</f>
        <v>1333</v>
      </c>
      <c r="H117" s="2" t="str">
        <f>"1340"</f>
        <v>1340</v>
      </c>
      <c r="I117" s="2" t="str">
        <f>"1347"</f>
        <v>1347</v>
      </c>
      <c r="J117" s="2" t="str">
        <f>"1354"</f>
        <v>1354</v>
      </c>
      <c r="K117" s="2" t="str">
        <f>"1401"</f>
        <v>1401</v>
      </c>
      <c r="L117" s="2" t="str">
        <f>"1408"</f>
        <v>1408</v>
      </c>
      <c r="M117" s="2" t="str">
        <f>"1415"</f>
        <v>1415</v>
      </c>
      <c r="N117" s="2" t="str">
        <f>"1422"</f>
        <v>1422</v>
      </c>
      <c r="O117" s="2" t="str">
        <f>"1429"</f>
        <v>1429</v>
      </c>
      <c r="R117" s="4" t="s">
        <v>8</v>
      </c>
      <c r="S117" s="2" t="s">
        <v>22</v>
      </c>
      <c r="T117" s="2" t="str">
        <f>"1305"</f>
        <v>1305</v>
      </c>
      <c r="U117" s="2" t="str">
        <f>"1312"</f>
        <v>1312</v>
      </c>
      <c r="V117" s="2" t="str">
        <f>"1319"</f>
        <v>1319</v>
      </c>
      <c r="W117" s="2" t="str">
        <f>"1326"</f>
        <v>1326</v>
      </c>
      <c r="X117" s="2" t="str">
        <f>"1333"</f>
        <v>1333</v>
      </c>
      <c r="Y117" s="2" t="str">
        <f>"1340"</f>
        <v>1340</v>
      </c>
      <c r="Z117" s="2" t="str">
        <f>"1347"</f>
        <v>1347</v>
      </c>
      <c r="AA117" s="2" t="str">
        <f>"1354"</f>
        <v>1354</v>
      </c>
      <c r="AB117" s="2" t="str">
        <f>"1401"</f>
        <v>1401</v>
      </c>
      <c r="AC117" s="2" t="str">
        <f>"1408"</f>
        <v>1408</v>
      </c>
      <c r="AD117" s="2" t="str">
        <f>"1415"</f>
        <v>1415</v>
      </c>
      <c r="AE117" s="2" t="str">
        <f>"1422"</f>
        <v>1422</v>
      </c>
    </row>
    <row r="118" spans="2:31" ht="12.75" customHeight="1" x14ac:dyDescent="0.15">
      <c r="B118" s="3" t="s">
        <v>6</v>
      </c>
      <c r="C118" s="2" t="s">
        <v>22</v>
      </c>
      <c r="D118" s="2" t="str">
        <f>"1313"</f>
        <v>1313</v>
      </c>
      <c r="E118" s="2" t="str">
        <f>"1320"</f>
        <v>1320</v>
      </c>
      <c r="F118" s="2" t="str">
        <f>"1327"</f>
        <v>1327</v>
      </c>
      <c r="G118" s="2" t="str">
        <f>"1334"</f>
        <v>1334</v>
      </c>
      <c r="H118" s="2" t="str">
        <f>"1341"</f>
        <v>1341</v>
      </c>
      <c r="I118" s="2" t="str">
        <f>"1348"</f>
        <v>1348</v>
      </c>
      <c r="J118" s="2" t="str">
        <f>"1355"</f>
        <v>1355</v>
      </c>
      <c r="K118" s="2" t="str">
        <f>"1402"</f>
        <v>1402</v>
      </c>
      <c r="L118" s="2" t="str">
        <f>"1409"</f>
        <v>1409</v>
      </c>
      <c r="M118" s="2" t="str">
        <f>"1416"</f>
        <v>1416</v>
      </c>
      <c r="N118" s="2" t="str">
        <f>"1423"</f>
        <v>1423</v>
      </c>
      <c r="O118" s="2" t="str">
        <f>"1430"</f>
        <v>1430</v>
      </c>
      <c r="R118" s="4" t="s">
        <v>9</v>
      </c>
      <c r="S118" s="2" t="s">
        <v>22</v>
      </c>
      <c r="T118" s="2" t="str">
        <f>"1307"</f>
        <v>1307</v>
      </c>
      <c r="U118" s="2" t="str">
        <f>"1314"</f>
        <v>1314</v>
      </c>
      <c r="V118" s="2" t="str">
        <f>"1321"</f>
        <v>1321</v>
      </c>
      <c r="W118" s="2" t="str">
        <f>"1328"</f>
        <v>1328</v>
      </c>
      <c r="X118" s="2" t="str">
        <f>"1335"</f>
        <v>1335</v>
      </c>
      <c r="Y118" s="2" t="str">
        <f>"1342"</f>
        <v>1342</v>
      </c>
      <c r="Z118" s="2" t="str">
        <f>"1349"</f>
        <v>1349</v>
      </c>
      <c r="AA118" s="2" t="str">
        <f>"1356"</f>
        <v>1356</v>
      </c>
      <c r="AB118" s="2" t="str">
        <f>"1403"</f>
        <v>1403</v>
      </c>
      <c r="AC118" s="2" t="str">
        <f>"1410"</f>
        <v>1410</v>
      </c>
      <c r="AD118" s="2" t="str">
        <f>"1417"</f>
        <v>1417</v>
      </c>
      <c r="AE118" s="2" t="str">
        <f>"1424"</f>
        <v>1424</v>
      </c>
    </row>
    <row r="119" spans="2:31" ht="12.75" customHeight="1" x14ac:dyDescent="0.15">
      <c r="B119" s="3" t="s">
        <v>5</v>
      </c>
      <c r="C119" s="2" t="s">
        <v>22</v>
      </c>
      <c r="D119" s="2" t="str">
        <f>"1315"</f>
        <v>1315</v>
      </c>
      <c r="E119" s="2" t="str">
        <f>"1322"</f>
        <v>1322</v>
      </c>
      <c r="F119" s="2" t="str">
        <f>"1329"</f>
        <v>1329</v>
      </c>
      <c r="G119" s="2" t="str">
        <f>"1336"</f>
        <v>1336</v>
      </c>
      <c r="H119" s="2" t="str">
        <f>"1343"</f>
        <v>1343</v>
      </c>
      <c r="I119" s="2" t="str">
        <f>"1350"</f>
        <v>1350</v>
      </c>
      <c r="J119" s="2" t="str">
        <f>"1357"</f>
        <v>1357</v>
      </c>
      <c r="K119" s="2" t="str">
        <f>"1404"</f>
        <v>1404</v>
      </c>
      <c r="L119" s="2" t="str">
        <f>"1411"</f>
        <v>1411</v>
      </c>
      <c r="M119" s="2" t="str">
        <f>"1418"</f>
        <v>1418</v>
      </c>
      <c r="N119" s="2" t="str">
        <f>"1425"</f>
        <v>1425</v>
      </c>
      <c r="O119" s="2" t="str">
        <f>"1432"</f>
        <v>1432</v>
      </c>
      <c r="R119" s="4" t="s">
        <v>10</v>
      </c>
      <c r="S119" s="2" t="s">
        <v>22</v>
      </c>
      <c r="T119" s="2" t="str">
        <f>"1309"</f>
        <v>1309</v>
      </c>
      <c r="U119" s="2" t="str">
        <f>"1316"</f>
        <v>1316</v>
      </c>
      <c r="V119" s="2" t="str">
        <f>"1323"</f>
        <v>1323</v>
      </c>
      <c r="W119" s="2" t="str">
        <f>"1330"</f>
        <v>1330</v>
      </c>
      <c r="X119" s="2" t="str">
        <f>"1337"</f>
        <v>1337</v>
      </c>
      <c r="Y119" s="2" t="str">
        <f>"1344"</f>
        <v>1344</v>
      </c>
      <c r="Z119" s="2" t="str">
        <f>"1351"</f>
        <v>1351</v>
      </c>
      <c r="AA119" s="2" t="str">
        <f>"1358"</f>
        <v>1358</v>
      </c>
      <c r="AB119" s="2" t="str">
        <f>"1405"</f>
        <v>1405</v>
      </c>
      <c r="AC119" s="2" t="str">
        <f>"1412"</f>
        <v>1412</v>
      </c>
      <c r="AD119" s="2" t="str">
        <f>"1419"</f>
        <v>1419</v>
      </c>
      <c r="AE119" s="2" t="str">
        <f>"1426"</f>
        <v>1426</v>
      </c>
    </row>
    <row r="120" spans="2:31" ht="12.75" customHeight="1" x14ac:dyDescent="0.15">
      <c r="B120" s="3" t="s">
        <v>4</v>
      </c>
      <c r="C120" s="2" t="s">
        <v>22</v>
      </c>
      <c r="D120" s="2" t="str">
        <f>"1316"</f>
        <v>1316</v>
      </c>
      <c r="E120" s="2" t="str">
        <f>"1323"</f>
        <v>1323</v>
      </c>
      <c r="F120" s="2" t="str">
        <f>"1330"</f>
        <v>1330</v>
      </c>
      <c r="G120" s="2" t="str">
        <f>"1337"</f>
        <v>1337</v>
      </c>
      <c r="H120" s="2" t="str">
        <f>"1344"</f>
        <v>1344</v>
      </c>
      <c r="I120" s="2" t="str">
        <f>"1351"</f>
        <v>1351</v>
      </c>
      <c r="J120" s="2" t="str">
        <f>"1358"</f>
        <v>1358</v>
      </c>
      <c r="K120" s="2" t="str">
        <f>"1405"</f>
        <v>1405</v>
      </c>
      <c r="L120" s="2" t="str">
        <f>"1412"</f>
        <v>1412</v>
      </c>
      <c r="M120" s="2" t="str">
        <f>"1419"</f>
        <v>1419</v>
      </c>
      <c r="N120" s="2" t="str">
        <f>"1426"</f>
        <v>1426</v>
      </c>
      <c r="O120" s="2" t="str">
        <f>"1433"</f>
        <v>1433</v>
      </c>
      <c r="R120" s="4" t="s">
        <v>11</v>
      </c>
      <c r="S120" s="2" t="s">
        <v>22</v>
      </c>
      <c r="T120" s="2" t="str">
        <f>"1311"</f>
        <v>1311</v>
      </c>
      <c r="U120" s="2" t="str">
        <f>"1318"</f>
        <v>1318</v>
      </c>
      <c r="V120" s="2" t="str">
        <f>"1325"</f>
        <v>1325</v>
      </c>
      <c r="W120" s="2" t="str">
        <f>"1332"</f>
        <v>1332</v>
      </c>
      <c r="X120" s="2" t="str">
        <f>"1339"</f>
        <v>1339</v>
      </c>
      <c r="Y120" s="2" t="str">
        <f>"1346"</f>
        <v>1346</v>
      </c>
      <c r="Z120" s="2" t="str">
        <f>"1353"</f>
        <v>1353</v>
      </c>
      <c r="AA120" s="2" t="str">
        <f>"1400"</f>
        <v>1400</v>
      </c>
      <c r="AB120" s="2" t="str">
        <f>"1407"</f>
        <v>1407</v>
      </c>
      <c r="AC120" s="2" t="str">
        <f>"1414"</f>
        <v>1414</v>
      </c>
      <c r="AD120" s="2" t="str">
        <f>"1421"</f>
        <v>1421</v>
      </c>
      <c r="AE120" s="2" t="str">
        <f>"1428"</f>
        <v>1428</v>
      </c>
    </row>
    <row r="121" spans="2:31" ht="12.75" customHeight="1" x14ac:dyDescent="0.15">
      <c r="B121" s="3" t="s">
        <v>3</v>
      </c>
      <c r="C121" s="2" t="s">
        <v>22</v>
      </c>
      <c r="D121" s="2" t="str">
        <f>"1318"</f>
        <v>1318</v>
      </c>
      <c r="E121" s="2" t="str">
        <f>"1325"</f>
        <v>1325</v>
      </c>
      <c r="F121" s="2" t="str">
        <f>"1332"</f>
        <v>1332</v>
      </c>
      <c r="G121" s="2" t="str">
        <f>"1339"</f>
        <v>1339</v>
      </c>
      <c r="H121" s="2" t="str">
        <f>"1346"</f>
        <v>1346</v>
      </c>
      <c r="I121" s="2" t="str">
        <f>"1353"</f>
        <v>1353</v>
      </c>
      <c r="J121" s="2" t="str">
        <f>"1400"</f>
        <v>1400</v>
      </c>
      <c r="K121" s="2" t="str">
        <f>"1407"</f>
        <v>1407</v>
      </c>
      <c r="L121" s="2" t="str">
        <f>"1414"</f>
        <v>1414</v>
      </c>
      <c r="M121" s="2" t="str">
        <f>"1421"</f>
        <v>1421</v>
      </c>
      <c r="N121" s="2" t="str">
        <f>"1428"</f>
        <v>1428</v>
      </c>
      <c r="O121" s="2" t="str">
        <f>"1435"</f>
        <v>1435</v>
      </c>
      <c r="R121" s="4" t="s">
        <v>12</v>
      </c>
      <c r="S121" s="2" t="s">
        <v>22</v>
      </c>
      <c r="T121" s="2" t="str">
        <f>"1312"</f>
        <v>1312</v>
      </c>
      <c r="U121" s="2" t="str">
        <f>"1319"</f>
        <v>1319</v>
      </c>
      <c r="V121" s="2" t="str">
        <f>"1326"</f>
        <v>1326</v>
      </c>
      <c r="W121" s="2" t="str">
        <f>"1333"</f>
        <v>1333</v>
      </c>
      <c r="X121" s="2" t="str">
        <f>"1340"</f>
        <v>1340</v>
      </c>
      <c r="Y121" s="2" t="str">
        <f>"1347"</f>
        <v>1347</v>
      </c>
      <c r="Z121" s="2" t="str">
        <f>"1354"</f>
        <v>1354</v>
      </c>
      <c r="AA121" s="2" t="str">
        <f>"1401"</f>
        <v>1401</v>
      </c>
      <c r="AB121" s="2" t="str">
        <f>"1408"</f>
        <v>1408</v>
      </c>
      <c r="AC121" s="2" t="str">
        <f>"1415"</f>
        <v>1415</v>
      </c>
      <c r="AD121" s="2" t="str">
        <f>"1422"</f>
        <v>1422</v>
      </c>
      <c r="AE121" s="2" t="str">
        <f>"1429"</f>
        <v>1429</v>
      </c>
    </row>
    <row r="122" spans="2:31" ht="12.75" customHeight="1" x14ac:dyDescent="0.15">
      <c r="B122" s="3" t="s">
        <v>2</v>
      </c>
      <c r="C122" s="2" t="s">
        <v>22</v>
      </c>
      <c r="D122" s="2" t="str">
        <f>"1320"</f>
        <v>1320</v>
      </c>
      <c r="E122" s="2" t="str">
        <f>"1327"</f>
        <v>1327</v>
      </c>
      <c r="F122" s="2" t="str">
        <f>"1334"</f>
        <v>1334</v>
      </c>
      <c r="G122" s="2" t="str">
        <f>"1341"</f>
        <v>1341</v>
      </c>
      <c r="H122" s="2" t="str">
        <f>"1348"</f>
        <v>1348</v>
      </c>
      <c r="I122" s="2" t="str">
        <f>"1355"</f>
        <v>1355</v>
      </c>
      <c r="J122" s="2" t="str">
        <f>"1402"</f>
        <v>1402</v>
      </c>
      <c r="K122" s="2" t="str">
        <f>"1409"</f>
        <v>1409</v>
      </c>
      <c r="L122" s="2" t="str">
        <f>"1416"</f>
        <v>1416</v>
      </c>
      <c r="M122" s="2" t="str">
        <f>"1423"</f>
        <v>1423</v>
      </c>
      <c r="N122" s="2" t="str">
        <f>"1430"</f>
        <v>1430</v>
      </c>
      <c r="O122" s="2" t="str">
        <f>"1437"</f>
        <v>1437</v>
      </c>
      <c r="R122" s="4" t="s">
        <v>13</v>
      </c>
      <c r="S122" s="2" t="s">
        <v>22</v>
      </c>
      <c r="T122" s="2" t="str">
        <f>"1314"</f>
        <v>1314</v>
      </c>
      <c r="U122" s="2" t="str">
        <f>"1321"</f>
        <v>1321</v>
      </c>
      <c r="V122" s="2" t="str">
        <f>"1328"</f>
        <v>1328</v>
      </c>
      <c r="W122" s="2" t="str">
        <f>"1335"</f>
        <v>1335</v>
      </c>
      <c r="X122" s="2" t="str">
        <f>"1342"</f>
        <v>1342</v>
      </c>
      <c r="Y122" s="2" t="str">
        <f>"1349"</f>
        <v>1349</v>
      </c>
      <c r="Z122" s="2" t="str">
        <f>"1356"</f>
        <v>1356</v>
      </c>
      <c r="AA122" s="2" t="str">
        <f>"1403"</f>
        <v>1403</v>
      </c>
      <c r="AB122" s="2" t="str">
        <f>"1410"</f>
        <v>1410</v>
      </c>
      <c r="AC122" s="2" t="str">
        <f>"1417"</f>
        <v>1417</v>
      </c>
      <c r="AD122" s="2" t="str">
        <f>"1424"</f>
        <v>1424</v>
      </c>
      <c r="AE122" s="2" t="str">
        <f>"1431"</f>
        <v>1431</v>
      </c>
    </row>
    <row r="123" spans="2:31" ht="12.75" customHeight="1" x14ac:dyDescent="0.15">
      <c r="B123" s="3" t="s">
        <v>1</v>
      </c>
      <c r="C123" s="2" t="s">
        <v>22</v>
      </c>
      <c r="D123" s="2" t="str">
        <f>"1322"</f>
        <v>1322</v>
      </c>
      <c r="E123" s="2" t="str">
        <f>"1329"</f>
        <v>1329</v>
      </c>
      <c r="F123" s="2" t="str">
        <f>"1336"</f>
        <v>1336</v>
      </c>
      <c r="G123" s="2" t="str">
        <f>"1343"</f>
        <v>1343</v>
      </c>
      <c r="H123" s="2" t="str">
        <f>"1350"</f>
        <v>1350</v>
      </c>
      <c r="I123" s="2" t="str">
        <f>"1357"</f>
        <v>1357</v>
      </c>
      <c r="J123" s="2" t="str">
        <f>"1404"</f>
        <v>1404</v>
      </c>
      <c r="K123" s="2" t="str">
        <f>"1411"</f>
        <v>1411</v>
      </c>
      <c r="L123" s="2" t="str">
        <f>"1418"</f>
        <v>1418</v>
      </c>
      <c r="M123" s="2" t="str">
        <f>"1425"</f>
        <v>1425</v>
      </c>
      <c r="N123" s="2" t="str">
        <f>"1432"</f>
        <v>1432</v>
      </c>
      <c r="O123" s="2" t="str">
        <f>"1439"</f>
        <v>1439</v>
      </c>
      <c r="R123" s="4" t="s">
        <v>14</v>
      </c>
      <c r="S123" s="2" t="s">
        <v>22</v>
      </c>
      <c r="T123" s="2" t="str">
        <f>"1316"</f>
        <v>1316</v>
      </c>
      <c r="U123" s="2" t="str">
        <f>"1323"</f>
        <v>1323</v>
      </c>
      <c r="V123" s="2" t="str">
        <f>"1330"</f>
        <v>1330</v>
      </c>
      <c r="W123" s="2" t="str">
        <f>"1337"</f>
        <v>1337</v>
      </c>
      <c r="X123" s="2" t="str">
        <f>"1344"</f>
        <v>1344</v>
      </c>
      <c r="Y123" s="2" t="str">
        <f>"1351"</f>
        <v>1351</v>
      </c>
      <c r="Z123" s="2" t="str">
        <f>"1358"</f>
        <v>1358</v>
      </c>
      <c r="AA123" s="2" t="str">
        <f>"1405"</f>
        <v>1405</v>
      </c>
      <c r="AB123" s="2" t="str">
        <f>"1412"</f>
        <v>1412</v>
      </c>
      <c r="AC123" s="2" t="str">
        <f>"1419"</f>
        <v>1419</v>
      </c>
      <c r="AD123" s="2" t="str">
        <f>"1426"</f>
        <v>1426</v>
      </c>
      <c r="AE123" s="2" t="str">
        <f>"1433"</f>
        <v>1433</v>
      </c>
    </row>
    <row r="124" spans="2:31" ht="12.75" customHeight="1" x14ac:dyDescent="0.15">
      <c r="B124" s="3" t="s">
        <v>0</v>
      </c>
      <c r="C124" s="2" t="s">
        <v>18</v>
      </c>
      <c r="D124" s="2" t="str">
        <f>"1325"</f>
        <v>1325</v>
      </c>
      <c r="E124" s="2" t="str">
        <f>"1332"</f>
        <v>1332</v>
      </c>
      <c r="F124" s="2" t="str">
        <f>"1339"</f>
        <v>1339</v>
      </c>
      <c r="G124" s="2" t="str">
        <f>"1346"</f>
        <v>1346</v>
      </c>
      <c r="H124" s="2" t="str">
        <f>"1353"</f>
        <v>1353</v>
      </c>
      <c r="I124" s="2" t="str">
        <f>"1400"</f>
        <v>1400</v>
      </c>
      <c r="J124" s="2" t="str">
        <f>"1407"</f>
        <v>1407</v>
      </c>
      <c r="K124" s="2" t="str">
        <f>"1414"</f>
        <v>1414</v>
      </c>
      <c r="L124" s="2" t="str">
        <f>"1421"</f>
        <v>1421</v>
      </c>
      <c r="M124" s="2" t="str">
        <f>"1428"</f>
        <v>1428</v>
      </c>
      <c r="N124" s="2" t="str">
        <f>"1435"</f>
        <v>1435</v>
      </c>
      <c r="O124" s="2" t="str">
        <f>"1442"</f>
        <v>1442</v>
      </c>
      <c r="R124" s="4" t="s">
        <v>15</v>
      </c>
      <c r="S124" s="2" t="s">
        <v>18</v>
      </c>
      <c r="T124" s="2" t="str">
        <f>"1318"</f>
        <v>1318</v>
      </c>
      <c r="U124" s="2" t="str">
        <f>"1325"</f>
        <v>1325</v>
      </c>
      <c r="V124" s="2" t="str">
        <f>"1332"</f>
        <v>1332</v>
      </c>
      <c r="W124" s="2" t="str">
        <f>"1339"</f>
        <v>1339</v>
      </c>
      <c r="X124" s="2" t="str">
        <f>"1346"</f>
        <v>1346</v>
      </c>
      <c r="Y124" s="2" t="str">
        <f>"1353"</f>
        <v>1353</v>
      </c>
      <c r="Z124" s="2" t="str">
        <f>"1400"</f>
        <v>1400</v>
      </c>
      <c r="AA124" s="2" t="str">
        <f>"1407"</f>
        <v>1407</v>
      </c>
      <c r="AB124" s="2" t="str">
        <f>"1414"</f>
        <v>1414</v>
      </c>
      <c r="AC124" s="2" t="str">
        <f>"1421"</f>
        <v>1421</v>
      </c>
      <c r="AD124" s="2" t="str">
        <f>"1428"</f>
        <v>1428</v>
      </c>
      <c r="AE124" s="2" t="str">
        <f>"1435"</f>
        <v>1435</v>
      </c>
    </row>
    <row r="125" spans="2:31" ht="12.75" customHeight="1" x14ac:dyDescent="0.15">
      <c r="B125" s="10" t="s">
        <v>20</v>
      </c>
      <c r="C125" s="10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R125" s="10" t="s">
        <v>20</v>
      </c>
      <c r="S125" s="10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8" spans="2:31" ht="12.75" customHeight="1" x14ac:dyDescent="0.15">
      <c r="B128" s="12" t="s">
        <v>29</v>
      </c>
      <c r="C128" s="13"/>
      <c r="D128" s="13"/>
      <c r="E128" s="13"/>
      <c r="F128" s="13"/>
      <c r="G128" s="13"/>
      <c r="H128" s="13"/>
      <c r="M128" s="8" t="s">
        <v>25</v>
      </c>
      <c r="N128" s="8"/>
      <c r="O128" s="8"/>
      <c r="R128" s="12" t="s">
        <v>30</v>
      </c>
      <c r="S128" s="13"/>
      <c r="T128" s="13"/>
      <c r="U128" s="13"/>
      <c r="V128" s="13"/>
      <c r="W128" s="13"/>
      <c r="X128" s="13"/>
      <c r="AC128" s="8" t="s">
        <v>25</v>
      </c>
      <c r="AD128" s="8"/>
      <c r="AE128" s="8"/>
    </row>
    <row r="130" spans="2:31" ht="12.75" customHeight="1" x14ac:dyDescent="0.15">
      <c r="B130" s="10" t="s">
        <v>16</v>
      </c>
      <c r="C130" s="10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R130" s="10" t="s">
        <v>16</v>
      </c>
      <c r="S130" s="10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2:31" ht="12.75" customHeight="1" x14ac:dyDescent="0.15">
      <c r="B131" s="10" t="s">
        <v>19</v>
      </c>
      <c r="C131" s="10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R131" s="10" t="s">
        <v>19</v>
      </c>
      <c r="S131" s="10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2:31" ht="12.75" customHeight="1" x14ac:dyDescent="0.15">
      <c r="B132" s="3" t="s">
        <v>15</v>
      </c>
      <c r="C132" s="2" t="s">
        <v>17</v>
      </c>
      <c r="D132" s="2" t="str">
        <f>"1422"</f>
        <v>1422</v>
      </c>
      <c r="E132" s="2" t="str">
        <f>"1429"</f>
        <v>1429</v>
      </c>
      <c r="F132" s="2" t="str">
        <f>"1436"</f>
        <v>1436</v>
      </c>
      <c r="G132" s="2" t="str">
        <f>"1443"</f>
        <v>1443</v>
      </c>
      <c r="H132" s="2" t="str">
        <f>"1450"</f>
        <v>1450</v>
      </c>
      <c r="I132" s="2" t="str">
        <f>"1457"</f>
        <v>1457</v>
      </c>
      <c r="J132" s="2" t="str">
        <f>"1504"</f>
        <v>1504</v>
      </c>
      <c r="K132" s="2" t="str">
        <f>"1511"</f>
        <v>1511</v>
      </c>
      <c r="L132" s="2" t="str">
        <f>"1518"</f>
        <v>1518</v>
      </c>
      <c r="M132" s="2" t="str">
        <f>"1525"</f>
        <v>1525</v>
      </c>
      <c r="N132" s="2" t="str">
        <f>"1532"</f>
        <v>1532</v>
      </c>
      <c r="O132" s="2" t="str">
        <f>"1539"</f>
        <v>1539</v>
      </c>
      <c r="R132" s="3" t="s">
        <v>0</v>
      </c>
      <c r="S132" s="2" t="s">
        <v>17</v>
      </c>
      <c r="T132" s="2" t="str">
        <f>"1415"</f>
        <v>1415</v>
      </c>
      <c r="U132" s="2" t="str">
        <f>"1422"</f>
        <v>1422</v>
      </c>
      <c r="V132" s="2" t="str">
        <f>"1429"</f>
        <v>1429</v>
      </c>
      <c r="W132" s="2" t="str">
        <f>"1436"</f>
        <v>1436</v>
      </c>
      <c r="X132" s="2" t="str">
        <f>"1443"</f>
        <v>1443</v>
      </c>
      <c r="Y132" s="2" t="str">
        <f>"1450"</f>
        <v>1450</v>
      </c>
      <c r="Z132" s="2" t="str">
        <f>"1457"</f>
        <v>1457</v>
      </c>
      <c r="AA132" s="2" t="str">
        <f>"1504"</f>
        <v>1504</v>
      </c>
      <c r="AB132" s="2" t="str">
        <f>"1511"</f>
        <v>1511</v>
      </c>
      <c r="AC132" s="2" t="str">
        <f>"1518"</f>
        <v>1518</v>
      </c>
      <c r="AD132" s="2" t="str">
        <f>"1525"</f>
        <v>1525</v>
      </c>
      <c r="AE132" s="2" t="str">
        <f>"1532"</f>
        <v>1532</v>
      </c>
    </row>
    <row r="133" spans="2:31" ht="12.75" customHeight="1" x14ac:dyDescent="0.15">
      <c r="B133" s="3" t="s">
        <v>14</v>
      </c>
      <c r="C133" s="2" t="s">
        <v>22</v>
      </c>
      <c r="D133" s="2" t="str">
        <f>"1424"</f>
        <v>1424</v>
      </c>
      <c r="E133" s="2" t="str">
        <f>"1431"</f>
        <v>1431</v>
      </c>
      <c r="F133" s="2" t="str">
        <f>"1438"</f>
        <v>1438</v>
      </c>
      <c r="G133" s="2" t="str">
        <f>"1445"</f>
        <v>1445</v>
      </c>
      <c r="H133" s="2" t="str">
        <f>"1452"</f>
        <v>1452</v>
      </c>
      <c r="I133" s="2" t="str">
        <f>"1459"</f>
        <v>1459</v>
      </c>
      <c r="J133" s="2" t="str">
        <f>"1506"</f>
        <v>1506</v>
      </c>
      <c r="K133" s="2" t="str">
        <f>"1513"</f>
        <v>1513</v>
      </c>
      <c r="L133" s="2" t="str">
        <f>"1520"</f>
        <v>1520</v>
      </c>
      <c r="M133" s="2" t="str">
        <f>"1527"</f>
        <v>1527</v>
      </c>
      <c r="N133" s="2" t="str">
        <f>"1534"</f>
        <v>1534</v>
      </c>
      <c r="O133" s="2" t="str">
        <f>"1541"</f>
        <v>1541</v>
      </c>
      <c r="R133" s="4" t="s">
        <v>1</v>
      </c>
      <c r="S133" s="2" t="s">
        <v>22</v>
      </c>
      <c r="T133" s="2" t="str">
        <f>"1417"</f>
        <v>1417</v>
      </c>
      <c r="U133" s="2" t="str">
        <f>"1424"</f>
        <v>1424</v>
      </c>
      <c r="V133" s="2" t="str">
        <f>"1431"</f>
        <v>1431</v>
      </c>
      <c r="W133" s="2" t="str">
        <f>"1438"</f>
        <v>1438</v>
      </c>
      <c r="X133" s="2" t="str">
        <f>"1445"</f>
        <v>1445</v>
      </c>
      <c r="Y133" s="2" t="str">
        <f>"1452"</f>
        <v>1452</v>
      </c>
      <c r="Z133" s="2" t="str">
        <f>"1459"</f>
        <v>1459</v>
      </c>
      <c r="AA133" s="2" t="str">
        <f>"1506"</f>
        <v>1506</v>
      </c>
      <c r="AB133" s="2" t="str">
        <f>"1513"</f>
        <v>1513</v>
      </c>
      <c r="AC133" s="2" t="str">
        <f>"1520"</f>
        <v>1520</v>
      </c>
      <c r="AD133" s="2" t="str">
        <f>"1527"</f>
        <v>1527</v>
      </c>
      <c r="AE133" s="2" t="str">
        <f>"1534"</f>
        <v>1534</v>
      </c>
    </row>
    <row r="134" spans="2:31" ht="12.75" customHeight="1" x14ac:dyDescent="0.15">
      <c r="B134" s="3" t="s">
        <v>13</v>
      </c>
      <c r="C134" s="2" t="s">
        <v>22</v>
      </c>
      <c r="D134" s="2" t="str">
        <f>"1426"</f>
        <v>1426</v>
      </c>
      <c r="E134" s="2" t="str">
        <f>"1433"</f>
        <v>1433</v>
      </c>
      <c r="F134" s="2" t="str">
        <f>"1440"</f>
        <v>1440</v>
      </c>
      <c r="G134" s="2" t="str">
        <f>"1447"</f>
        <v>1447</v>
      </c>
      <c r="H134" s="2" t="str">
        <f>"1454"</f>
        <v>1454</v>
      </c>
      <c r="I134" s="2" t="str">
        <f>"1501"</f>
        <v>1501</v>
      </c>
      <c r="J134" s="2" t="str">
        <f>"1508"</f>
        <v>1508</v>
      </c>
      <c r="K134" s="2" t="str">
        <f>"1515"</f>
        <v>1515</v>
      </c>
      <c r="L134" s="2" t="str">
        <f>"1522"</f>
        <v>1522</v>
      </c>
      <c r="M134" s="2" t="str">
        <f>"1529"</f>
        <v>1529</v>
      </c>
      <c r="N134" s="2" t="str">
        <f>"1536"</f>
        <v>1536</v>
      </c>
      <c r="O134" s="2" t="str">
        <f>"1543"</f>
        <v>1543</v>
      </c>
      <c r="R134" s="4" t="s">
        <v>2</v>
      </c>
      <c r="S134" s="2" t="s">
        <v>22</v>
      </c>
      <c r="T134" s="2" t="str">
        <f>"1419"</f>
        <v>1419</v>
      </c>
      <c r="U134" s="2" t="str">
        <f>"1426"</f>
        <v>1426</v>
      </c>
      <c r="V134" s="2" t="str">
        <f>"1433"</f>
        <v>1433</v>
      </c>
      <c r="W134" s="2" t="str">
        <f>"1440"</f>
        <v>1440</v>
      </c>
      <c r="X134" s="2" t="str">
        <f>"1447"</f>
        <v>1447</v>
      </c>
      <c r="Y134" s="2" t="str">
        <f>"1454"</f>
        <v>1454</v>
      </c>
      <c r="Z134" s="2" t="str">
        <f>"1501"</f>
        <v>1501</v>
      </c>
      <c r="AA134" s="2" t="str">
        <f>"1508"</f>
        <v>1508</v>
      </c>
      <c r="AB134" s="2" t="str">
        <f>"1515"</f>
        <v>1515</v>
      </c>
      <c r="AC134" s="2" t="str">
        <f>"1522"</f>
        <v>1522</v>
      </c>
      <c r="AD134" s="2" t="str">
        <f>"1529"</f>
        <v>1529</v>
      </c>
      <c r="AE134" s="2" t="str">
        <f>"1536"</f>
        <v>1536</v>
      </c>
    </row>
    <row r="135" spans="2:31" ht="12.75" customHeight="1" x14ac:dyDescent="0.15">
      <c r="B135" s="3" t="s">
        <v>12</v>
      </c>
      <c r="C135" s="2" t="s">
        <v>22</v>
      </c>
      <c r="D135" s="2" t="str">
        <f>"1427"</f>
        <v>1427</v>
      </c>
      <c r="E135" s="2" t="str">
        <f>"1434"</f>
        <v>1434</v>
      </c>
      <c r="F135" s="2" t="str">
        <f>"1441"</f>
        <v>1441</v>
      </c>
      <c r="G135" s="2" t="str">
        <f>"1448"</f>
        <v>1448</v>
      </c>
      <c r="H135" s="2" t="str">
        <f>"1455"</f>
        <v>1455</v>
      </c>
      <c r="I135" s="2" t="str">
        <f>"1502"</f>
        <v>1502</v>
      </c>
      <c r="J135" s="2" t="str">
        <f>"1509"</f>
        <v>1509</v>
      </c>
      <c r="K135" s="2" t="str">
        <f>"1516"</f>
        <v>1516</v>
      </c>
      <c r="L135" s="2" t="str">
        <f>"1523"</f>
        <v>1523</v>
      </c>
      <c r="M135" s="2" t="str">
        <f>"1530"</f>
        <v>1530</v>
      </c>
      <c r="N135" s="2" t="str">
        <f>"1537"</f>
        <v>1537</v>
      </c>
      <c r="O135" s="2" t="str">
        <f>"1544"</f>
        <v>1544</v>
      </c>
      <c r="R135" s="4" t="s">
        <v>3</v>
      </c>
      <c r="S135" s="2" t="s">
        <v>22</v>
      </c>
      <c r="T135" s="2" t="str">
        <f>"1422"</f>
        <v>1422</v>
      </c>
      <c r="U135" s="2" t="str">
        <f>"1429"</f>
        <v>1429</v>
      </c>
      <c r="V135" s="2" t="str">
        <f>"1436"</f>
        <v>1436</v>
      </c>
      <c r="W135" s="2" t="str">
        <f>"1443"</f>
        <v>1443</v>
      </c>
      <c r="X135" s="2" t="str">
        <f>"1450"</f>
        <v>1450</v>
      </c>
      <c r="Y135" s="2" t="str">
        <f>"1457"</f>
        <v>1457</v>
      </c>
      <c r="Z135" s="2" t="str">
        <f>"1504"</f>
        <v>1504</v>
      </c>
      <c r="AA135" s="2" t="str">
        <f>"1511"</f>
        <v>1511</v>
      </c>
      <c r="AB135" s="2" t="str">
        <f>"1518"</f>
        <v>1518</v>
      </c>
      <c r="AC135" s="2" t="str">
        <f>"1525"</f>
        <v>1525</v>
      </c>
      <c r="AD135" s="2" t="str">
        <f>"1532"</f>
        <v>1532</v>
      </c>
      <c r="AE135" s="2" t="str">
        <f>"1539"</f>
        <v>1539</v>
      </c>
    </row>
    <row r="136" spans="2:31" ht="12.75" customHeight="1" x14ac:dyDescent="0.15">
      <c r="B136" s="3" t="s">
        <v>11</v>
      </c>
      <c r="C136" s="2" t="s">
        <v>22</v>
      </c>
      <c r="D136" s="2" t="str">
        <f>"1429"</f>
        <v>1429</v>
      </c>
      <c r="E136" s="2" t="str">
        <f>"1436"</f>
        <v>1436</v>
      </c>
      <c r="F136" s="2" t="str">
        <f>"1443"</f>
        <v>1443</v>
      </c>
      <c r="G136" s="2" t="str">
        <f>"1450"</f>
        <v>1450</v>
      </c>
      <c r="H136" s="2" t="str">
        <f>"1457"</f>
        <v>1457</v>
      </c>
      <c r="I136" s="2" t="str">
        <f>"1504"</f>
        <v>1504</v>
      </c>
      <c r="J136" s="2" t="str">
        <f>"1511"</f>
        <v>1511</v>
      </c>
      <c r="K136" s="2" t="str">
        <f>"1518"</f>
        <v>1518</v>
      </c>
      <c r="L136" s="2" t="str">
        <f>"1525"</f>
        <v>1525</v>
      </c>
      <c r="M136" s="2" t="str">
        <f>"1532"</f>
        <v>1532</v>
      </c>
      <c r="N136" s="2" t="str">
        <f>"1539"</f>
        <v>1539</v>
      </c>
      <c r="O136" s="2" t="str">
        <f>"1546"</f>
        <v>1546</v>
      </c>
      <c r="R136" s="4" t="s">
        <v>4</v>
      </c>
      <c r="S136" s="2" t="s">
        <v>22</v>
      </c>
      <c r="T136" s="2" t="str">
        <f>"1423"</f>
        <v>1423</v>
      </c>
      <c r="U136" s="2" t="str">
        <f>"1430"</f>
        <v>1430</v>
      </c>
      <c r="V136" s="2" t="str">
        <f>"1437"</f>
        <v>1437</v>
      </c>
      <c r="W136" s="2" t="str">
        <f>"1444"</f>
        <v>1444</v>
      </c>
      <c r="X136" s="2" t="str">
        <f>"1451"</f>
        <v>1451</v>
      </c>
      <c r="Y136" s="2" t="str">
        <f>"1458"</f>
        <v>1458</v>
      </c>
      <c r="Z136" s="2" t="str">
        <f>"1505"</f>
        <v>1505</v>
      </c>
      <c r="AA136" s="2" t="str">
        <f>"1512"</f>
        <v>1512</v>
      </c>
      <c r="AB136" s="2" t="str">
        <f>"1519"</f>
        <v>1519</v>
      </c>
      <c r="AC136" s="2" t="str">
        <f>"1526"</f>
        <v>1526</v>
      </c>
      <c r="AD136" s="2" t="str">
        <f>"1533"</f>
        <v>1533</v>
      </c>
      <c r="AE136" s="2" t="str">
        <f>"1540"</f>
        <v>1540</v>
      </c>
    </row>
    <row r="137" spans="2:31" ht="12.75" customHeight="1" x14ac:dyDescent="0.15">
      <c r="B137" s="3" t="s">
        <v>10</v>
      </c>
      <c r="C137" s="2" t="s">
        <v>22</v>
      </c>
      <c r="D137" s="2" t="str">
        <f>"1431"</f>
        <v>1431</v>
      </c>
      <c r="E137" s="2" t="str">
        <f>"1438"</f>
        <v>1438</v>
      </c>
      <c r="F137" s="2" t="str">
        <f>"1445"</f>
        <v>1445</v>
      </c>
      <c r="G137" s="2" t="str">
        <f>"1452"</f>
        <v>1452</v>
      </c>
      <c r="H137" s="2" t="str">
        <f>"1459"</f>
        <v>1459</v>
      </c>
      <c r="I137" s="2" t="str">
        <f>"1506"</f>
        <v>1506</v>
      </c>
      <c r="J137" s="2" t="str">
        <f>"1513"</f>
        <v>1513</v>
      </c>
      <c r="K137" s="2" t="str">
        <f>"1520"</f>
        <v>1520</v>
      </c>
      <c r="L137" s="2" t="str">
        <f>"1527"</f>
        <v>1527</v>
      </c>
      <c r="M137" s="2" t="str">
        <f>"1534"</f>
        <v>1534</v>
      </c>
      <c r="N137" s="2" t="str">
        <f>"1541"</f>
        <v>1541</v>
      </c>
      <c r="O137" s="2" t="str">
        <f>"1548"</f>
        <v>1548</v>
      </c>
      <c r="R137" s="4" t="s">
        <v>5</v>
      </c>
      <c r="S137" s="2" t="s">
        <v>22</v>
      </c>
      <c r="T137" s="2" t="str">
        <f>"1425"</f>
        <v>1425</v>
      </c>
      <c r="U137" s="2" t="str">
        <f>"1432"</f>
        <v>1432</v>
      </c>
      <c r="V137" s="2" t="str">
        <f>"1439"</f>
        <v>1439</v>
      </c>
      <c r="W137" s="2" t="str">
        <f>"1446"</f>
        <v>1446</v>
      </c>
      <c r="X137" s="2" t="str">
        <f>"1453"</f>
        <v>1453</v>
      </c>
      <c r="Y137" s="2" t="str">
        <f>"1500"</f>
        <v>1500</v>
      </c>
      <c r="Z137" s="2" t="str">
        <f>"1507"</f>
        <v>1507</v>
      </c>
      <c r="AA137" s="2" t="str">
        <f>"1514"</f>
        <v>1514</v>
      </c>
      <c r="AB137" s="2" t="str">
        <f>"1521"</f>
        <v>1521</v>
      </c>
      <c r="AC137" s="2" t="str">
        <f>"1528"</f>
        <v>1528</v>
      </c>
      <c r="AD137" s="2" t="str">
        <f>"1535"</f>
        <v>1535</v>
      </c>
      <c r="AE137" s="2" t="str">
        <f>"1542"</f>
        <v>1542</v>
      </c>
    </row>
    <row r="138" spans="2:31" ht="12.75" customHeight="1" x14ac:dyDescent="0.15">
      <c r="B138" s="3" t="s">
        <v>9</v>
      </c>
      <c r="C138" s="2" t="s">
        <v>22</v>
      </c>
      <c r="D138" s="2" t="str">
        <f>"1433"</f>
        <v>1433</v>
      </c>
      <c r="E138" s="2" t="str">
        <f>"1440"</f>
        <v>1440</v>
      </c>
      <c r="F138" s="2" t="str">
        <f>"1447"</f>
        <v>1447</v>
      </c>
      <c r="G138" s="2" t="str">
        <f>"1454"</f>
        <v>1454</v>
      </c>
      <c r="H138" s="2" t="str">
        <f>"1501"</f>
        <v>1501</v>
      </c>
      <c r="I138" s="2" t="str">
        <f>"1508"</f>
        <v>1508</v>
      </c>
      <c r="J138" s="2" t="str">
        <f>"1515"</f>
        <v>1515</v>
      </c>
      <c r="K138" s="2" t="str">
        <f>"1522"</f>
        <v>1522</v>
      </c>
      <c r="L138" s="2" t="str">
        <f>"1529"</f>
        <v>1529</v>
      </c>
      <c r="M138" s="2" t="str">
        <f>"1536"</f>
        <v>1536</v>
      </c>
      <c r="N138" s="2" t="str">
        <f>"1543"</f>
        <v>1543</v>
      </c>
      <c r="O138" s="2" t="str">
        <f>"1550"</f>
        <v>1550</v>
      </c>
      <c r="R138" s="4" t="s">
        <v>6</v>
      </c>
      <c r="S138" s="2" t="s">
        <v>22</v>
      </c>
      <c r="T138" s="2" t="str">
        <f>"1426"</f>
        <v>1426</v>
      </c>
      <c r="U138" s="2" t="str">
        <f>"1433"</f>
        <v>1433</v>
      </c>
      <c r="V138" s="2" t="str">
        <f>"1440"</f>
        <v>1440</v>
      </c>
      <c r="W138" s="2" t="str">
        <f>"1447"</f>
        <v>1447</v>
      </c>
      <c r="X138" s="2" t="str">
        <f>"1454"</f>
        <v>1454</v>
      </c>
      <c r="Y138" s="2" t="str">
        <f>"1501"</f>
        <v>1501</v>
      </c>
      <c r="Z138" s="2" t="str">
        <f>"1508"</f>
        <v>1508</v>
      </c>
      <c r="AA138" s="2" t="str">
        <f>"1515"</f>
        <v>1515</v>
      </c>
      <c r="AB138" s="2" t="str">
        <f>"1522"</f>
        <v>1522</v>
      </c>
      <c r="AC138" s="2" t="str">
        <f>"1529"</f>
        <v>1529</v>
      </c>
      <c r="AD138" s="2" t="str">
        <f>"1536"</f>
        <v>1536</v>
      </c>
      <c r="AE138" s="2" t="str">
        <f>"1543"</f>
        <v>1543</v>
      </c>
    </row>
    <row r="139" spans="2:31" ht="12.75" customHeight="1" x14ac:dyDescent="0.15">
      <c r="B139" s="3" t="s">
        <v>8</v>
      </c>
      <c r="C139" s="2" t="s">
        <v>22</v>
      </c>
      <c r="D139" s="2" t="str">
        <f>"1434"</f>
        <v>1434</v>
      </c>
      <c r="E139" s="2" t="str">
        <f>"1441"</f>
        <v>1441</v>
      </c>
      <c r="F139" s="2" t="str">
        <f>"1448"</f>
        <v>1448</v>
      </c>
      <c r="G139" s="2" t="str">
        <f>"1455"</f>
        <v>1455</v>
      </c>
      <c r="H139" s="2" t="str">
        <f>"1502"</f>
        <v>1502</v>
      </c>
      <c r="I139" s="2" t="str">
        <f>"1509"</f>
        <v>1509</v>
      </c>
      <c r="J139" s="2" t="str">
        <f>"1516"</f>
        <v>1516</v>
      </c>
      <c r="K139" s="2" t="str">
        <f>"1523"</f>
        <v>1523</v>
      </c>
      <c r="L139" s="2" t="str">
        <f>"1530"</f>
        <v>1530</v>
      </c>
      <c r="M139" s="2" t="str">
        <f>"1537"</f>
        <v>1537</v>
      </c>
      <c r="N139" s="2" t="str">
        <f>"1544"</f>
        <v>1544</v>
      </c>
      <c r="O139" s="2" t="str">
        <f>"1551"</f>
        <v>1551</v>
      </c>
      <c r="R139" s="4" t="s">
        <v>7</v>
      </c>
      <c r="S139" s="2" t="s">
        <v>22</v>
      </c>
      <c r="T139" s="2" t="str">
        <f>"1428"</f>
        <v>1428</v>
      </c>
      <c r="U139" s="2" t="str">
        <f>"1435"</f>
        <v>1435</v>
      </c>
      <c r="V139" s="2" t="str">
        <f>"1442"</f>
        <v>1442</v>
      </c>
      <c r="W139" s="2" t="str">
        <f>"1449"</f>
        <v>1449</v>
      </c>
      <c r="X139" s="2" t="str">
        <f>"1456"</f>
        <v>1456</v>
      </c>
      <c r="Y139" s="2" t="str">
        <f>"1503"</f>
        <v>1503</v>
      </c>
      <c r="Z139" s="2" t="str">
        <f>"1510"</f>
        <v>1510</v>
      </c>
      <c r="AA139" s="2" t="str">
        <f>"1517"</f>
        <v>1517</v>
      </c>
      <c r="AB139" s="2" t="str">
        <f>"1524"</f>
        <v>1524</v>
      </c>
      <c r="AC139" s="2" t="str">
        <f>"1531"</f>
        <v>1531</v>
      </c>
      <c r="AD139" s="2" t="str">
        <f>"1538"</f>
        <v>1538</v>
      </c>
      <c r="AE139" s="2" t="str">
        <f>"1545"</f>
        <v>1545</v>
      </c>
    </row>
    <row r="140" spans="2:31" ht="12.75" customHeight="1" x14ac:dyDescent="0.15">
      <c r="B140" s="3" t="s">
        <v>7</v>
      </c>
      <c r="C140" s="2" t="s">
        <v>22</v>
      </c>
      <c r="D140" s="2" t="str">
        <f>"1436"</f>
        <v>1436</v>
      </c>
      <c r="E140" s="2" t="str">
        <f>"1443"</f>
        <v>1443</v>
      </c>
      <c r="F140" s="2" t="str">
        <f>"1450"</f>
        <v>1450</v>
      </c>
      <c r="G140" s="2" t="str">
        <f>"1457"</f>
        <v>1457</v>
      </c>
      <c r="H140" s="2" t="str">
        <f>"1504"</f>
        <v>1504</v>
      </c>
      <c r="I140" s="2" t="str">
        <f>"1511"</f>
        <v>1511</v>
      </c>
      <c r="J140" s="2" t="str">
        <f>"1518"</f>
        <v>1518</v>
      </c>
      <c r="K140" s="2" t="str">
        <f>"1525"</f>
        <v>1525</v>
      </c>
      <c r="L140" s="2" t="str">
        <f>"1532"</f>
        <v>1532</v>
      </c>
      <c r="M140" s="2" t="str">
        <f>"1539"</f>
        <v>1539</v>
      </c>
      <c r="N140" s="2" t="str">
        <f>"1546"</f>
        <v>1546</v>
      </c>
      <c r="O140" s="2" t="str">
        <f>"1553"</f>
        <v>1553</v>
      </c>
      <c r="R140" s="4" t="s">
        <v>8</v>
      </c>
      <c r="S140" s="2" t="s">
        <v>22</v>
      </c>
      <c r="T140" s="2" t="str">
        <f>"1429"</f>
        <v>1429</v>
      </c>
      <c r="U140" s="2" t="str">
        <f>"1436"</f>
        <v>1436</v>
      </c>
      <c r="V140" s="2" t="str">
        <f>"1443"</f>
        <v>1443</v>
      </c>
      <c r="W140" s="2" t="str">
        <f>"1450"</f>
        <v>1450</v>
      </c>
      <c r="X140" s="2" t="str">
        <f>"1457"</f>
        <v>1457</v>
      </c>
      <c r="Y140" s="2" t="str">
        <f>"1504"</f>
        <v>1504</v>
      </c>
      <c r="Z140" s="2" t="str">
        <f>"1511"</f>
        <v>1511</v>
      </c>
      <c r="AA140" s="2" t="str">
        <f>"1518"</f>
        <v>1518</v>
      </c>
      <c r="AB140" s="2" t="str">
        <f>"1525"</f>
        <v>1525</v>
      </c>
      <c r="AC140" s="2" t="str">
        <f>"1532"</f>
        <v>1532</v>
      </c>
      <c r="AD140" s="2" t="str">
        <f>"1539"</f>
        <v>1539</v>
      </c>
      <c r="AE140" s="2" t="str">
        <f>"1546"</f>
        <v>1546</v>
      </c>
    </row>
    <row r="141" spans="2:31" ht="12.75" customHeight="1" x14ac:dyDescent="0.15">
      <c r="B141" s="3" t="s">
        <v>6</v>
      </c>
      <c r="C141" s="2" t="s">
        <v>22</v>
      </c>
      <c r="D141" s="2" t="str">
        <f>"1437"</f>
        <v>1437</v>
      </c>
      <c r="E141" s="2" t="str">
        <f>"1444"</f>
        <v>1444</v>
      </c>
      <c r="F141" s="2" t="str">
        <f>"1451"</f>
        <v>1451</v>
      </c>
      <c r="G141" s="2" t="str">
        <f>"1458"</f>
        <v>1458</v>
      </c>
      <c r="H141" s="2" t="str">
        <f>"1505"</f>
        <v>1505</v>
      </c>
      <c r="I141" s="2" t="str">
        <f>"1512"</f>
        <v>1512</v>
      </c>
      <c r="J141" s="2" t="str">
        <f>"1519"</f>
        <v>1519</v>
      </c>
      <c r="K141" s="2" t="str">
        <f>"1526"</f>
        <v>1526</v>
      </c>
      <c r="L141" s="2" t="str">
        <f>"1533"</f>
        <v>1533</v>
      </c>
      <c r="M141" s="2" t="str">
        <f>"1540"</f>
        <v>1540</v>
      </c>
      <c r="N141" s="2" t="str">
        <f>"1547"</f>
        <v>1547</v>
      </c>
      <c r="O141" s="2" t="str">
        <f>"1554"</f>
        <v>1554</v>
      </c>
      <c r="R141" s="4" t="s">
        <v>9</v>
      </c>
      <c r="S141" s="2" t="s">
        <v>22</v>
      </c>
      <c r="T141" s="2" t="str">
        <f>"1431"</f>
        <v>1431</v>
      </c>
      <c r="U141" s="2" t="str">
        <f>"1438"</f>
        <v>1438</v>
      </c>
      <c r="V141" s="2" t="str">
        <f>"1445"</f>
        <v>1445</v>
      </c>
      <c r="W141" s="2" t="str">
        <f>"1452"</f>
        <v>1452</v>
      </c>
      <c r="X141" s="2" t="str">
        <f>"1459"</f>
        <v>1459</v>
      </c>
      <c r="Y141" s="2" t="str">
        <f>"1506"</f>
        <v>1506</v>
      </c>
      <c r="Z141" s="2" t="str">
        <f>"1513"</f>
        <v>1513</v>
      </c>
      <c r="AA141" s="2" t="str">
        <f>"1520"</f>
        <v>1520</v>
      </c>
      <c r="AB141" s="2" t="str">
        <f>"1527"</f>
        <v>1527</v>
      </c>
      <c r="AC141" s="2" t="str">
        <f>"1534"</f>
        <v>1534</v>
      </c>
      <c r="AD141" s="2" t="str">
        <f>"1541"</f>
        <v>1541</v>
      </c>
      <c r="AE141" s="2" t="str">
        <f>"1548"</f>
        <v>1548</v>
      </c>
    </row>
    <row r="142" spans="2:31" ht="12.75" customHeight="1" x14ac:dyDescent="0.15">
      <c r="B142" s="3" t="s">
        <v>5</v>
      </c>
      <c r="C142" s="2" t="s">
        <v>22</v>
      </c>
      <c r="D142" s="2" t="str">
        <f>"1439"</f>
        <v>1439</v>
      </c>
      <c r="E142" s="2" t="str">
        <f>"1446"</f>
        <v>1446</v>
      </c>
      <c r="F142" s="2" t="str">
        <f>"1453"</f>
        <v>1453</v>
      </c>
      <c r="G142" s="2" t="str">
        <f>"1500"</f>
        <v>1500</v>
      </c>
      <c r="H142" s="2" t="str">
        <f>"1507"</f>
        <v>1507</v>
      </c>
      <c r="I142" s="2" t="str">
        <f>"1514"</f>
        <v>1514</v>
      </c>
      <c r="J142" s="2" t="str">
        <f>"1521"</f>
        <v>1521</v>
      </c>
      <c r="K142" s="2" t="str">
        <f>"1528"</f>
        <v>1528</v>
      </c>
      <c r="L142" s="2" t="str">
        <f>"1535"</f>
        <v>1535</v>
      </c>
      <c r="M142" s="2" t="str">
        <f>"1542"</f>
        <v>1542</v>
      </c>
      <c r="N142" s="2" t="str">
        <f>"1549"</f>
        <v>1549</v>
      </c>
      <c r="O142" s="2" t="str">
        <f>"1556"</f>
        <v>1556</v>
      </c>
      <c r="R142" s="4" t="s">
        <v>10</v>
      </c>
      <c r="S142" s="2" t="s">
        <v>22</v>
      </c>
      <c r="T142" s="2" t="str">
        <f>"1433"</f>
        <v>1433</v>
      </c>
      <c r="U142" s="2" t="str">
        <f>"1440"</f>
        <v>1440</v>
      </c>
      <c r="V142" s="2" t="str">
        <f>"1447"</f>
        <v>1447</v>
      </c>
      <c r="W142" s="2" t="str">
        <f>"1454"</f>
        <v>1454</v>
      </c>
      <c r="X142" s="2" t="str">
        <f>"1501"</f>
        <v>1501</v>
      </c>
      <c r="Y142" s="2" t="str">
        <f>"1508"</f>
        <v>1508</v>
      </c>
      <c r="Z142" s="2" t="str">
        <f>"1515"</f>
        <v>1515</v>
      </c>
      <c r="AA142" s="2" t="str">
        <f>"1522"</f>
        <v>1522</v>
      </c>
      <c r="AB142" s="2" t="str">
        <f>"1529"</f>
        <v>1529</v>
      </c>
      <c r="AC142" s="2" t="str">
        <f>"1536"</f>
        <v>1536</v>
      </c>
      <c r="AD142" s="2" t="str">
        <f>"1543"</f>
        <v>1543</v>
      </c>
      <c r="AE142" s="2" t="str">
        <f>"1550"</f>
        <v>1550</v>
      </c>
    </row>
    <row r="143" spans="2:31" ht="12.75" customHeight="1" x14ac:dyDescent="0.15">
      <c r="B143" s="3" t="s">
        <v>4</v>
      </c>
      <c r="C143" s="2" t="s">
        <v>22</v>
      </c>
      <c r="D143" s="2" t="str">
        <f>"1440"</f>
        <v>1440</v>
      </c>
      <c r="E143" s="2" t="str">
        <f>"1447"</f>
        <v>1447</v>
      </c>
      <c r="F143" s="2" t="str">
        <f>"1454"</f>
        <v>1454</v>
      </c>
      <c r="G143" s="2" t="str">
        <f>"1501"</f>
        <v>1501</v>
      </c>
      <c r="H143" s="2" t="str">
        <f>"1508"</f>
        <v>1508</v>
      </c>
      <c r="I143" s="2" t="str">
        <f>"1515"</f>
        <v>1515</v>
      </c>
      <c r="J143" s="2" t="str">
        <f>"1522"</f>
        <v>1522</v>
      </c>
      <c r="K143" s="2" t="str">
        <f>"1529"</f>
        <v>1529</v>
      </c>
      <c r="L143" s="2" t="str">
        <f>"1536"</f>
        <v>1536</v>
      </c>
      <c r="M143" s="2" t="str">
        <f>"1543"</f>
        <v>1543</v>
      </c>
      <c r="N143" s="2" t="str">
        <f>"1550"</f>
        <v>1550</v>
      </c>
      <c r="O143" s="2" t="str">
        <f>"1557"</f>
        <v>1557</v>
      </c>
      <c r="R143" s="4" t="s">
        <v>11</v>
      </c>
      <c r="S143" s="2" t="s">
        <v>22</v>
      </c>
      <c r="T143" s="2" t="str">
        <f>"1435"</f>
        <v>1435</v>
      </c>
      <c r="U143" s="2" t="str">
        <f>"1442"</f>
        <v>1442</v>
      </c>
      <c r="V143" s="2" t="str">
        <f>"1449"</f>
        <v>1449</v>
      </c>
      <c r="W143" s="2" t="str">
        <f>"1456"</f>
        <v>1456</v>
      </c>
      <c r="X143" s="2" t="str">
        <f>"1503"</f>
        <v>1503</v>
      </c>
      <c r="Y143" s="2" t="str">
        <f>"1510"</f>
        <v>1510</v>
      </c>
      <c r="Z143" s="2" t="str">
        <f>"1517"</f>
        <v>1517</v>
      </c>
      <c r="AA143" s="2" t="str">
        <f>"1524"</f>
        <v>1524</v>
      </c>
      <c r="AB143" s="2" t="str">
        <f>"1531"</f>
        <v>1531</v>
      </c>
      <c r="AC143" s="2" t="str">
        <f>"1538"</f>
        <v>1538</v>
      </c>
      <c r="AD143" s="2" t="str">
        <f>"1545"</f>
        <v>1545</v>
      </c>
      <c r="AE143" s="2" t="str">
        <f>"1552"</f>
        <v>1552</v>
      </c>
    </row>
    <row r="144" spans="2:31" ht="12.75" customHeight="1" x14ac:dyDescent="0.15">
      <c r="B144" s="3" t="s">
        <v>3</v>
      </c>
      <c r="C144" s="2" t="s">
        <v>22</v>
      </c>
      <c r="D144" s="2" t="str">
        <f>"1442"</f>
        <v>1442</v>
      </c>
      <c r="E144" s="2" t="str">
        <f>"1449"</f>
        <v>1449</v>
      </c>
      <c r="F144" s="2" t="str">
        <f>"1456"</f>
        <v>1456</v>
      </c>
      <c r="G144" s="2" t="str">
        <f>"1503"</f>
        <v>1503</v>
      </c>
      <c r="H144" s="2" t="str">
        <f>"1510"</f>
        <v>1510</v>
      </c>
      <c r="I144" s="2" t="str">
        <f>"1517"</f>
        <v>1517</v>
      </c>
      <c r="J144" s="2" t="str">
        <f>"1524"</f>
        <v>1524</v>
      </c>
      <c r="K144" s="2" t="str">
        <f>"1531"</f>
        <v>1531</v>
      </c>
      <c r="L144" s="2" t="str">
        <f>"1538"</f>
        <v>1538</v>
      </c>
      <c r="M144" s="2" t="str">
        <f>"1545"</f>
        <v>1545</v>
      </c>
      <c r="N144" s="2" t="str">
        <f>"1552"</f>
        <v>1552</v>
      </c>
      <c r="O144" s="2" t="str">
        <f>"1559"</f>
        <v>1559</v>
      </c>
      <c r="R144" s="4" t="s">
        <v>12</v>
      </c>
      <c r="S144" s="2" t="s">
        <v>22</v>
      </c>
      <c r="T144" s="2" t="str">
        <f>"1436"</f>
        <v>1436</v>
      </c>
      <c r="U144" s="2" t="str">
        <f>"1443"</f>
        <v>1443</v>
      </c>
      <c r="V144" s="2" t="str">
        <f>"1450"</f>
        <v>1450</v>
      </c>
      <c r="W144" s="2" t="str">
        <f>"1457"</f>
        <v>1457</v>
      </c>
      <c r="X144" s="2" t="str">
        <f>"1504"</f>
        <v>1504</v>
      </c>
      <c r="Y144" s="2" t="str">
        <f>"1511"</f>
        <v>1511</v>
      </c>
      <c r="Z144" s="2" t="str">
        <f>"1518"</f>
        <v>1518</v>
      </c>
      <c r="AA144" s="2" t="str">
        <f>"1525"</f>
        <v>1525</v>
      </c>
      <c r="AB144" s="2" t="str">
        <f>"1532"</f>
        <v>1532</v>
      </c>
      <c r="AC144" s="2" t="str">
        <f>"1539"</f>
        <v>1539</v>
      </c>
      <c r="AD144" s="2" t="str">
        <f>"1546"</f>
        <v>1546</v>
      </c>
      <c r="AE144" s="2" t="str">
        <f>"1553"</f>
        <v>1553</v>
      </c>
    </row>
    <row r="145" spans="2:31" ht="12.75" customHeight="1" x14ac:dyDescent="0.15">
      <c r="B145" s="3" t="s">
        <v>2</v>
      </c>
      <c r="C145" s="2" t="s">
        <v>22</v>
      </c>
      <c r="D145" s="2" t="str">
        <f>"1444"</f>
        <v>1444</v>
      </c>
      <c r="E145" s="2" t="str">
        <f>"1451"</f>
        <v>1451</v>
      </c>
      <c r="F145" s="2" t="str">
        <f>"1458"</f>
        <v>1458</v>
      </c>
      <c r="G145" s="2" t="str">
        <f>"1505"</f>
        <v>1505</v>
      </c>
      <c r="H145" s="2" t="str">
        <f>"1512"</f>
        <v>1512</v>
      </c>
      <c r="I145" s="2" t="str">
        <f>"1519"</f>
        <v>1519</v>
      </c>
      <c r="J145" s="2" t="str">
        <f>"1526"</f>
        <v>1526</v>
      </c>
      <c r="K145" s="2" t="str">
        <f>"1533"</f>
        <v>1533</v>
      </c>
      <c r="L145" s="2" t="str">
        <f>"1540"</f>
        <v>1540</v>
      </c>
      <c r="M145" s="2" t="str">
        <f>"1547"</f>
        <v>1547</v>
      </c>
      <c r="N145" s="2" t="str">
        <f>"1554"</f>
        <v>1554</v>
      </c>
      <c r="O145" s="2" t="str">
        <f>"1601"</f>
        <v>1601</v>
      </c>
      <c r="R145" s="4" t="s">
        <v>13</v>
      </c>
      <c r="S145" s="2" t="s">
        <v>22</v>
      </c>
      <c r="T145" s="2" t="str">
        <f>"1438"</f>
        <v>1438</v>
      </c>
      <c r="U145" s="2" t="str">
        <f>"1445"</f>
        <v>1445</v>
      </c>
      <c r="V145" s="2" t="str">
        <f>"1452"</f>
        <v>1452</v>
      </c>
      <c r="W145" s="2" t="str">
        <f>"1459"</f>
        <v>1459</v>
      </c>
      <c r="X145" s="2" t="str">
        <f>"1506"</f>
        <v>1506</v>
      </c>
      <c r="Y145" s="2" t="str">
        <f>"1513"</f>
        <v>1513</v>
      </c>
      <c r="Z145" s="2" t="str">
        <f>"1520"</f>
        <v>1520</v>
      </c>
      <c r="AA145" s="2" t="str">
        <f>"1527"</f>
        <v>1527</v>
      </c>
      <c r="AB145" s="2" t="str">
        <f>"1534"</f>
        <v>1534</v>
      </c>
      <c r="AC145" s="2" t="str">
        <f>"1541"</f>
        <v>1541</v>
      </c>
      <c r="AD145" s="2" t="str">
        <f>"1548"</f>
        <v>1548</v>
      </c>
      <c r="AE145" s="2" t="str">
        <f>"1555"</f>
        <v>1555</v>
      </c>
    </row>
    <row r="146" spans="2:31" ht="12.75" customHeight="1" x14ac:dyDescent="0.15">
      <c r="B146" s="3" t="s">
        <v>1</v>
      </c>
      <c r="C146" s="2" t="s">
        <v>22</v>
      </c>
      <c r="D146" s="2" t="str">
        <f>"1446"</f>
        <v>1446</v>
      </c>
      <c r="E146" s="2" t="str">
        <f>"1453"</f>
        <v>1453</v>
      </c>
      <c r="F146" s="2" t="str">
        <f>"1500"</f>
        <v>1500</v>
      </c>
      <c r="G146" s="2" t="str">
        <f>"1507"</f>
        <v>1507</v>
      </c>
      <c r="H146" s="2" t="str">
        <f>"1514"</f>
        <v>1514</v>
      </c>
      <c r="I146" s="2" t="str">
        <f>"1521"</f>
        <v>1521</v>
      </c>
      <c r="J146" s="2" t="str">
        <f>"1528"</f>
        <v>1528</v>
      </c>
      <c r="K146" s="2" t="str">
        <f>"1535"</f>
        <v>1535</v>
      </c>
      <c r="L146" s="2" t="str">
        <f>"1542"</f>
        <v>1542</v>
      </c>
      <c r="M146" s="2" t="str">
        <f>"1549"</f>
        <v>1549</v>
      </c>
      <c r="N146" s="2" t="str">
        <f>"1556"</f>
        <v>1556</v>
      </c>
      <c r="O146" s="2" t="str">
        <f>"1603"</f>
        <v>1603</v>
      </c>
      <c r="R146" s="4" t="s">
        <v>14</v>
      </c>
      <c r="S146" s="2" t="s">
        <v>22</v>
      </c>
      <c r="T146" s="2" t="str">
        <f>"1440"</f>
        <v>1440</v>
      </c>
      <c r="U146" s="2" t="str">
        <f>"1447"</f>
        <v>1447</v>
      </c>
      <c r="V146" s="2" t="str">
        <f>"1454"</f>
        <v>1454</v>
      </c>
      <c r="W146" s="2" t="str">
        <f>"1501"</f>
        <v>1501</v>
      </c>
      <c r="X146" s="2" t="str">
        <f>"1508"</f>
        <v>1508</v>
      </c>
      <c r="Y146" s="2" t="str">
        <f>"1515"</f>
        <v>1515</v>
      </c>
      <c r="Z146" s="2" t="str">
        <f>"1522"</f>
        <v>1522</v>
      </c>
      <c r="AA146" s="2" t="str">
        <f>"1529"</f>
        <v>1529</v>
      </c>
      <c r="AB146" s="2" t="str">
        <f>"1536"</f>
        <v>1536</v>
      </c>
      <c r="AC146" s="2" t="str">
        <f>"1543"</f>
        <v>1543</v>
      </c>
      <c r="AD146" s="2" t="str">
        <f>"1550"</f>
        <v>1550</v>
      </c>
      <c r="AE146" s="2" t="str">
        <f>"1557"</f>
        <v>1557</v>
      </c>
    </row>
    <row r="147" spans="2:31" ht="12.75" customHeight="1" x14ac:dyDescent="0.15">
      <c r="B147" s="3" t="s">
        <v>0</v>
      </c>
      <c r="C147" s="2" t="s">
        <v>18</v>
      </c>
      <c r="D147" s="2" t="str">
        <f>"1449"</f>
        <v>1449</v>
      </c>
      <c r="E147" s="2" t="str">
        <f>"1456"</f>
        <v>1456</v>
      </c>
      <c r="F147" s="2" t="str">
        <f>"1503"</f>
        <v>1503</v>
      </c>
      <c r="G147" s="2" t="str">
        <f>"1510"</f>
        <v>1510</v>
      </c>
      <c r="H147" s="2" t="str">
        <f>"1517"</f>
        <v>1517</v>
      </c>
      <c r="I147" s="2" t="str">
        <f>"1524"</f>
        <v>1524</v>
      </c>
      <c r="J147" s="2" t="str">
        <f>"1531"</f>
        <v>1531</v>
      </c>
      <c r="K147" s="2" t="str">
        <f>"1538"</f>
        <v>1538</v>
      </c>
      <c r="L147" s="2" t="str">
        <f>"1545"</f>
        <v>1545</v>
      </c>
      <c r="M147" s="2" t="str">
        <f>"1552"</f>
        <v>1552</v>
      </c>
      <c r="N147" s="2" t="str">
        <f>"1559"</f>
        <v>1559</v>
      </c>
      <c r="O147" s="2" t="str">
        <f>"1606"</f>
        <v>1606</v>
      </c>
      <c r="R147" s="4" t="s">
        <v>15</v>
      </c>
      <c r="S147" s="2" t="s">
        <v>18</v>
      </c>
      <c r="T147" s="2" t="str">
        <f>"1442"</f>
        <v>1442</v>
      </c>
      <c r="U147" s="2" t="str">
        <f>"1449"</f>
        <v>1449</v>
      </c>
      <c r="V147" s="2" t="str">
        <f>"1456"</f>
        <v>1456</v>
      </c>
      <c r="W147" s="2" t="str">
        <f>"1503"</f>
        <v>1503</v>
      </c>
      <c r="X147" s="2" t="str">
        <f>"1510"</f>
        <v>1510</v>
      </c>
      <c r="Y147" s="2" t="str">
        <f>"1517"</f>
        <v>1517</v>
      </c>
      <c r="Z147" s="2" t="str">
        <f>"1524"</f>
        <v>1524</v>
      </c>
      <c r="AA147" s="2" t="str">
        <f>"1531"</f>
        <v>1531</v>
      </c>
      <c r="AB147" s="2" t="str">
        <f>"1538"</f>
        <v>1538</v>
      </c>
      <c r="AC147" s="2" t="str">
        <f>"1545"</f>
        <v>1545</v>
      </c>
      <c r="AD147" s="2" t="str">
        <f>"1552"</f>
        <v>1552</v>
      </c>
      <c r="AE147" s="2" t="str">
        <f>"1559"</f>
        <v>1559</v>
      </c>
    </row>
    <row r="148" spans="2:31" ht="12.75" customHeight="1" x14ac:dyDescent="0.15">
      <c r="B148" s="10" t="s">
        <v>20</v>
      </c>
      <c r="C148" s="10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R148" s="10" t="s">
        <v>20</v>
      </c>
      <c r="S148" s="10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50" spans="2:31" ht="12.75" customHeight="1" x14ac:dyDescent="0.15">
      <c r="B150" s="10" t="s">
        <v>16</v>
      </c>
      <c r="C150" s="10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R150" s="10" t="s">
        <v>16</v>
      </c>
      <c r="S150" s="10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2:31" ht="12.75" customHeight="1" x14ac:dyDescent="0.15">
      <c r="B151" s="10" t="s">
        <v>19</v>
      </c>
      <c r="C151" s="10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R151" s="10" t="s">
        <v>19</v>
      </c>
      <c r="S151" s="10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2:31" ht="12.75" customHeight="1" x14ac:dyDescent="0.15">
      <c r="B152" s="3" t="s">
        <v>15</v>
      </c>
      <c r="C152" s="2" t="s">
        <v>17</v>
      </c>
      <c r="D152" s="2" t="str">
        <f>"1546"</f>
        <v>1546</v>
      </c>
      <c r="E152" s="2" t="str">
        <f>"1553"</f>
        <v>1553</v>
      </c>
      <c r="F152" s="2" t="str">
        <f>"1600"</f>
        <v>1600</v>
      </c>
      <c r="G152" s="2" t="str">
        <f>"1607"</f>
        <v>1607</v>
      </c>
      <c r="H152" s="2" t="str">
        <f>"1614"</f>
        <v>1614</v>
      </c>
      <c r="I152" s="2" t="str">
        <f>"1621"</f>
        <v>1621</v>
      </c>
      <c r="J152" s="2" t="str">
        <f>"1628"</f>
        <v>1628</v>
      </c>
      <c r="K152" s="2" t="str">
        <f>"1635"</f>
        <v>1635</v>
      </c>
      <c r="L152" s="2" t="str">
        <f>"1642"</f>
        <v>1642</v>
      </c>
      <c r="M152" s="2" t="str">
        <f>"1649"</f>
        <v>1649</v>
      </c>
      <c r="N152" s="2" t="str">
        <f>"1656"</f>
        <v>1656</v>
      </c>
      <c r="O152" s="2" t="str">
        <f>"1703"</f>
        <v>1703</v>
      </c>
      <c r="R152" s="3" t="s">
        <v>0</v>
      </c>
      <c r="S152" s="2" t="s">
        <v>17</v>
      </c>
      <c r="T152" s="2" t="str">
        <f>"1539"</f>
        <v>1539</v>
      </c>
      <c r="U152" s="2" t="str">
        <f>"1546"</f>
        <v>1546</v>
      </c>
      <c r="V152" s="2" t="str">
        <f>"1553"</f>
        <v>1553</v>
      </c>
      <c r="W152" s="2" t="str">
        <f>"1600"</f>
        <v>1600</v>
      </c>
      <c r="X152" s="2" t="str">
        <f>"1607"</f>
        <v>1607</v>
      </c>
      <c r="Y152" s="2" t="str">
        <f>"1614"</f>
        <v>1614</v>
      </c>
      <c r="Z152" s="2" t="str">
        <f>"1621"</f>
        <v>1621</v>
      </c>
      <c r="AA152" s="2" t="str">
        <f>"1628"</f>
        <v>1628</v>
      </c>
      <c r="AB152" s="2" t="str">
        <f>"1635"</f>
        <v>1635</v>
      </c>
      <c r="AC152" s="2" t="str">
        <f>"1642"</f>
        <v>1642</v>
      </c>
      <c r="AD152" s="2" t="str">
        <f>"1649"</f>
        <v>1649</v>
      </c>
      <c r="AE152" s="2" t="str">
        <f>"1656"</f>
        <v>1656</v>
      </c>
    </row>
    <row r="153" spans="2:31" ht="12.75" customHeight="1" x14ac:dyDescent="0.15">
      <c r="B153" s="3" t="s">
        <v>14</v>
      </c>
      <c r="C153" s="2" t="s">
        <v>22</v>
      </c>
      <c r="D153" s="2" t="str">
        <f>"1548"</f>
        <v>1548</v>
      </c>
      <c r="E153" s="2" t="str">
        <f>"1555"</f>
        <v>1555</v>
      </c>
      <c r="F153" s="2" t="str">
        <f>"1602"</f>
        <v>1602</v>
      </c>
      <c r="G153" s="2" t="str">
        <f>"1609"</f>
        <v>1609</v>
      </c>
      <c r="H153" s="2" t="str">
        <f>"1616"</f>
        <v>1616</v>
      </c>
      <c r="I153" s="2" t="str">
        <f>"1623"</f>
        <v>1623</v>
      </c>
      <c r="J153" s="2" t="str">
        <f>"1630"</f>
        <v>1630</v>
      </c>
      <c r="K153" s="2" t="str">
        <f>"1637"</f>
        <v>1637</v>
      </c>
      <c r="L153" s="2" t="str">
        <f>"1644"</f>
        <v>1644</v>
      </c>
      <c r="M153" s="2" t="str">
        <f>"1651"</f>
        <v>1651</v>
      </c>
      <c r="N153" s="2" t="str">
        <f>"1658"</f>
        <v>1658</v>
      </c>
      <c r="O153" s="2" t="str">
        <f>"1705"</f>
        <v>1705</v>
      </c>
      <c r="R153" s="4" t="s">
        <v>1</v>
      </c>
      <c r="S153" s="2" t="s">
        <v>22</v>
      </c>
      <c r="T153" s="2" t="str">
        <f>"1541"</f>
        <v>1541</v>
      </c>
      <c r="U153" s="2" t="str">
        <f>"1548"</f>
        <v>1548</v>
      </c>
      <c r="V153" s="2" t="str">
        <f>"1555"</f>
        <v>1555</v>
      </c>
      <c r="W153" s="2" t="str">
        <f>"1602"</f>
        <v>1602</v>
      </c>
      <c r="X153" s="2" t="str">
        <f>"1609"</f>
        <v>1609</v>
      </c>
      <c r="Y153" s="2" t="str">
        <f>"1616"</f>
        <v>1616</v>
      </c>
      <c r="Z153" s="2" t="str">
        <f>"1623"</f>
        <v>1623</v>
      </c>
      <c r="AA153" s="2" t="str">
        <f>"1630"</f>
        <v>1630</v>
      </c>
      <c r="AB153" s="2" t="str">
        <f>"1637"</f>
        <v>1637</v>
      </c>
      <c r="AC153" s="2" t="str">
        <f>"1644"</f>
        <v>1644</v>
      </c>
      <c r="AD153" s="2" t="str">
        <f>"1651"</f>
        <v>1651</v>
      </c>
      <c r="AE153" s="2" t="str">
        <f>"1658"</f>
        <v>1658</v>
      </c>
    </row>
    <row r="154" spans="2:31" ht="12.75" customHeight="1" x14ac:dyDescent="0.15">
      <c r="B154" s="3" t="s">
        <v>13</v>
      </c>
      <c r="C154" s="2" t="s">
        <v>22</v>
      </c>
      <c r="D154" s="2" t="str">
        <f>"1550"</f>
        <v>1550</v>
      </c>
      <c r="E154" s="2" t="str">
        <f>"1557"</f>
        <v>1557</v>
      </c>
      <c r="F154" s="2" t="str">
        <f>"1604"</f>
        <v>1604</v>
      </c>
      <c r="G154" s="2" t="str">
        <f>"1611"</f>
        <v>1611</v>
      </c>
      <c r="H154" s="2" t="str">
        <f>"1618"</f>
        <v>1618</v>
      </c>
      <c r="I154" s="2" t="str">
        <f>"1625"</f>
        <v>1625</v>
      </c>
      <c r="J154" s="2" t="str">
        <f>"1632"</f>
        <v>1632</v>
      </c>
      <c r="K154" s="2" t="str">
        <f>"1639"</f>
        <v>1639</v>
      </c>
      <c r="L154" s="2" t="str">
        <f>"1646"</f>
        <v>1646</v>
      </c>
      <c r="M154" s="2" t="str">
        <f>"1653"</f>
        <v>1653</v>
      </c>
      <c r="N154" s="2" t="str">
        <f>"1700"</f>
        <v>1700</v>
      </c>
      <c r="O154" s="2" t="str">
        <f>"1707"</f>
        <v>1707</v>
      </c>
      <c r="R154" s="4" t="s">
        <v>2</v>
      </c>
      <c r="S154" s="2" t="s">
        <v>22</v>
      </c>
      <c r="T154" s="2" t="str">
        <f>"1543"</f>
        <v>1543</v>
      </c>
      <c r="U154" s="2" t="str">
        <f>"1550"</f>
        <v>1550</v>
      </c>
      <c r="V154" s="2" t="str">
        <f>"1557"</f>
        <v>1557</v>
      </c>
      <c r="W154" s="2" t="str">
        <f>"1604"</f>
        <v>1604</v>
      </c>
      <c r="X154" s="2" t="str">
        <f>"1611"</f>
        <v>1611</v>
      </c>
      <c r="Y154" s="2" t="str">
        <f>"1618"</f>
        <v>1618</v>
      </c>
      <c r="Z154" s="2" t="str">
        <f>"1625"</f>
        <v>1625</v>
      </c>
      <c r="AA154" s="2" t="str">
        <f>"1632"</f>
        <v>1632</v>
      </c>
      <c r="AB154" s="2" t="str">
        <f>"1639"</f>
        <v>1639</v>
      </c>
      <c r="AC154" s="2" t="str">
        <f>"1646"</f>
        <v>1646</v>
      </c>
      <c r="AD154" s="2" t="str">
        <f>"1653"</f>
        <v>1653</v>
      </c>
      <c r="AE154" s="2" t="str">
        <f>"1700"</f>
        <v>1700</v>
      </c>
    </row>
    <row r="155" spans="2:31" ht="12.75" customHeight="1" x14ac:dyDescent="0.15">
      <c r="B155" s="3" t="s">
        <v>12</v>
      </c>
      <c r="C155" s="2" t="s">
        <v>22</v>
      </c>
      <c r="D155" s="2" t="str">
        <f>"1551"</f>
        <v>1551</v>
      </c>
      <c r="E155" s="2" t="str">
        <f>"1558"</f>
        <v>1558</v>
      </c>
      <c r="F155" s="2" t="str">
        <f>"1605"</f>
        <v>1605</v>
      </c>
      <c r="G155" s="2" t="str">
        <f>"1612"</f>
        <v>1612</v>
      </c>
      <c r="H155" s="2" t="str">
        <f>"1619"</f>
        <v>1619</v>
      </c>
      <c r="I155" s="2" t="str">
        <f>"1626"</f>
        <v>1626</v>
      </c>
      <c r="J155" s="2" t="str">
        <f>"1633"</f>
        <v>1633</v>
      </c>
      <c r="K155" s="2" t="str">
        <f>"1640"</f>
        <v>1640</v>
      </c>
      <c r="L155" s="2" t="str">
        <f>"1647"</f>
        <v>1647</v>
      </c>
      <c r="M155" s="2" t="str">
        <f>"1654"</f>
        <v>1654</v>
      </c>
      <c r="N155" s="2" t="str">
        <f>"1701"</f>
        <v>1701</v>
      </c>
      <c r="O155" s="2" t="str">
        <f>"1708"</f>
        <v>1708</v>
      </c>
      <c r="R155" s="4" t="s">
        <v>3</v>
      </c>
      <c r="S155" s="2" t="s">
        <v>22</v>
      </c>
      <c r="T155" s="2" t="str">
        <f>"1546"</f>
        <v>1546</v>
      </c>
      <c r="U155" s="2" t="str">
        <f>"1553"</f>
        <v>1553</v>
      </c>
      <c r="V155" s="2" t="str">
        <f>"1600"</f>
        <v>1600</v>
      </c>
      <c r="W155" s="2" t="str">
        <f>"1607"</f>
        <v>1607</v>
      </c>
      <c r="X155" s="2" t="str">
        <f>"1614"</f>
        <v>1614</v>
      </c>
      <c r="Y155" s="2" t="str">
        <f>"1621"</f>
        <v>1621</v>
      </c>
      <c r="Z155" s="2" t="str">
        <f>"1628"</f>
        <v>1628</v>
      </c>
      <c r="AA155" s="2" t="str">
        <f>"1635"</f>
        <v>1635</v>
      </c>
      <c r="AB155" s="2" t="str">
        <f>"1642"</f>
        <v>1642</v>
      </c>
      <c r="AC155" s="2" t="str">
        <f>"1649"</f>
        <v>1649</v>
      </c>
      <c r="AD155" s="2" t="str">
        <f>"1656"</f>
        <v>1656</v>
      </c>
      <c r="AE155" s="2" t="str">
        <f>"1703"</f>
        <v>1703</v>
      </c>
    </row>
    <row r="156" spans="2:31" ht="12.75" customHeight="1" x14ac:dyDescent="0.15">
      <c r="B156" s="3" t="s">
        <v>11</v>
      </c>
      <c r="C156" s="2" t="s">
        <v>22</v>
      </c>
      <c r="D156" s="2" t="str">
        <f>"1553"</f>
        <v>1553</v>
      </c>
      <c r="E156" s="2" t="str">
        <f>"1600"</f>
        <v>1600</v>
      </c>
      <c r="F156" s="2" t="str">
        <f>"1607"</f>
        <v>1607</v>
      </c>
      <c r="G156" s="2" t="str">
        <f>"1614"</f>
        <v>1614</v>
      </c>
      <c r="H156" s="2" t="str">
        <f>"1621"</f>
        <v>1621</v>
      </c>
      <c r="I156" s="2" t="str">
        <f>"1628"</f>
        <v>1628</v>
      </c>
      <c r="J156" s="2" t="str">
        <f>"1635"</f>
        <v>1635</v>
      </c>
      <c r="K156" s="2" t="str">
        <f>"1642"</f>
        <v>1642</v>
      </c>
      <c r="L156" s="2" t="str">
        <f>"1649"</f>
        <v>1649</v>
      </c>
      <c r="M156" s="2" t="str">
        <f>"1656"</f>
        <v>1656</v>
      </c>
      <c r="N156" s="2" t="str">
        <f>"1703"</f>
        <v>1703</v>
      </c>
      <c r="O156" s="2" t="str">
        <f>"1710"</f>
        <v>1710</v>
      </c>
      <c r="R156" s="4" t="s">
        <v>4</v>
      </c>
      <c r="S156" s="2" t="s">
        <v>22</v>
      </c>
      <c r="T156" s="2" t="str">
        <f>"1547"</f>
        <v>1547</v>
      </c>
      <c r="U156" s="2" t="str">
        <f>"1554"</f>
        <v>1554</v>
      </c>
      <c r="V156" s="2" t="str">
        <f>"1601"</f>
        <v>1601</v>
      </c>
      <c r="W156" s="2" t="str">
        <f>"1608"</f>
        <v>1608</v>
      </c>
      <c r="X156" s="2" t="str">
        <f>"1615"</f>
        <v>1615</v>
      </c>
      <c r="Y156" s="2" t="str">
        <f>"1622"</f>
        <v>1622</v>
      </c>
      <c r="Z156" s="2" t="str">
        <f>"1629"</f>
        <v>1629</v>
      </c>
      <c r="AA156" s="2" t="str">
        <f>"1636"</f>
        <v>1636</v>
      </c>
      <c r="AB156" s="2" t="str">
        <f>"1643"</f>
        <v>1643</v>
      </c>
      <c r="AC156" s="2" t="str">
        <f>"1650"</f>
        <v>1650</v>
      </c>
      <c r="AD156" s="2" t="str">
        <f>"1657"</f>
        <v>1657</v>
      </c>
      <c r="AE156" s="2" t="str">
        <f>"1704"</f>
        <v>1704</v>
      </c>
    </row>
    <row r="157" spans="2:31" ht="12.75" customHeight="1" x14ac:dyDescent="0.15">
      <c r="B157" s="3" t="s">
        <v>10</v>
      </c>
      <c r="C157" s="2" t="s">
        <v>22</v>
      </c>
      <c r="D157" s="2" t="str">
        <f>"1555"</f>
        <v>1555</v>
      </c>
      <c r="E157" s="2" t="str">
        <f>"1602"</f>
        <v>1602</v>
      </c>
      <c r="F157" s="2" t="str">
        <f>"1609"</f>
        <v>1609</v>
      </c>
      <c r="G157" s="2" t="str">
        <f>"1616"</f>
        <v>1616</v>
      </c>
      <c r="H157" s="2" t="str">
        <f>"1623"</f>
        <v>1623</v>
      </c>
      <c r="I157" s="2" t="str">
        <f>"1630"</f>
        <v>1630</v>
      </c>
      <c r="J157" s="2" t="str">
        <f>"1637"</f>
        <v>1637</v>
      </c>
      <c r="K157" s="2" t="str">
        <f>"1644"</f>
        <v>1644</v>
      </c>
      <c r="L157" s="2" t="str">
        <f>"1651"</f>
        <v>1651</v>
      </c>
      <c r="M157" s="2" t="str">
        <f>"1658"</f>
        <v>1658</v>
      </c>
      <c r="N157" s="2" t="str">
        <f>"1705"</f>
        <v>1705</v>
      </c>
      <c r="O157" s="2" t="str">
        <f>"1712"</f>
        <v>1712</v>
      </c>
      <c r="R157" s="4" t="s">
        <v>5</v>
      </c>
      <c r="S157" s="2" t="s">
        <v>22</v>
      </c>
      <c r="T157" s="2" t="str">
        <f>"1549"</f>
        <v>1549</v>
      </c>
      <c r="U157" s="2" t="str">
        <f>"1556"</f>
        <v>1556</v>
      </c>
      <c r="V157" s="2" t="str">
        <f>"1603"</f>
        <v>1603</v>
      </c>
      <c r="W157" s="2" t="str">
        <f>"1610"</f>
        <v>1610</v>
      </c>
      <c r="X157" s="2" t="str">
        <f>"1617"</f>
        <v>1617</v>
      </c>
      <c r="Y157" s="2" t="str">
        <f>"1624"</f>
        <v>1624</v>
      </c>
      <c r="Z157" s="2" t="str">
        <f>"1631"</f>
        <v>1631</v>
      </c>
      <c r="AA157" s="2" t="str">
        <f>"1638"</f>
        <v>1638</v>
      </c>
      <c r="AB157" s="2" t="str">
        <f>"1645"</f>
        <v>1645</v>
      </c>
      <c r="AC157" s="2" t="str">
        <f>"1652"</f>
        <v>1652</v>
      </c>
      <c r="AD157" s="2" t="str">
        <f>"1659"</f>
        <v>1659</v>
      </c>
      <c r="AE157" s="2" t="str">
        <f>"1706"</f>
        <v>1706</v>
      </c>
    </row>
    <row r="158" spans="2:31" ht="12.75" customHeight="1" x14ac:dyDescent="0.15">
      <c r="B158" s="3" t="s">
        <v>9</v>
      </c>
      <c r="C158" s="2" t="s">
        <v>22</v>
      </c>
      <c r="D158" s="2" t="str">
        <f>"1557"</f>
        <v>1557</v>
      </c>
      <c r="E158" s="2" t="str">
        <f>"1604"</f>
        <v>1604</v>
      </c>
      <c r="F158" s="2" t="str">
        <f>"1611"</f>
        <v>1611</v>
      </c>
      <c r="G158" s="2" t="str">
        <f>"1618"</f>
        <v>1618</v>
      </c>
      <c r="H158" s="2" t="str">
        <f>"1625"</f>
        <v>1625</v>
      </c>
      <c r="I158" s="2" t="str">
        <f>"1632"</f>
        <v>1632</v>
      </c>
      <c r="J158" s="2" t="str">
        <f>"1639"</f>
        <v>1639</v>
      </c>
      <c r="K158" s="2" t="str">
        <f>"1646"</f>
        <v>1646</v>
      </c>
      <c r="L158" s="2" t="str">
        <f>"1653"</f>
        <v>1653</v>
      </c>
      <c r="M158" s="2" t="str">
        <f>"1700"</f>
        <v>1700</v>
      </c>
      <c r="N158" s="2" t="str">
        <f>"1707"</f>
        <v>1707</v>
      </c>
      <c r="O158" s="2" t="str">
        <f>"1714"</f>
        <v>1714</v>
      </c>
      <c r="R158" s="4" t="s">
        <v>6</v>
      </c>
      <c r="S158" s="2" t="s">
        <v>22</v>
      </c>
      <c r="T158" s="2" t="str">
        <f>"1550"</f>
        <v>1550</v>
      </c>
      <c r="U158" s="2" t="str">
        <f>"1557"</f>
        <v>1557</v>
      </c>
      <c r="V158" s="2" t="str">
        <f>"1604"</f>
        <v>1604</v>
      </c>
      <c r="W158" s="2" t="str">
        <f>"1611"</f>
        <v>1611</v>
      </c>
      <c r="X158" s="2" t="str">
        <f>"1618"</f>
        <v>1618</v>
      </c>
      <c r="Y158" s="2" t="str">
        <f>"1625"</f>
        <v>1625</v>
      </c>
      <c r="Z158" s="2" t="str">
        <f>"1632"</f>
        <v>1632</v>
      </c>
      <c r="AA158" s="2" t="str">
        <f>"1639"</f>
        <v>1639</v>
      </c>
      <c r="AB158" s="2" t="str">
        <f>"1646"</f>
        <v>1646</v>
      </c>
      <c r="AC158" s="2" t="str">
        <f>"1653"</f>
        <v>1653</v>
      </c>
      <c r="AD158" s="2" t="str">
        <f>"1700"</f>
        <v>1700</v>
      </c>
      <c r="AE158" s="2" t="str">
        <f>"1707"</f>
        <v>1707</v>
      </c>
    </row>
    <row r="159" spans="2:31" ht="12.75" customHeight="1" x14ac:dyDescent="0.15">
      <c r="B159" s="3" t="s">
        <v>8</v>
      </c>
      <c r="C159" s="2" t="s">
        <v>22</v>
      </c>
      <c r="D159" s="2" t="str">
        <f>"1558"</f>
        <v>1558</v>
      </c>
      <c r="E159" s="2" t="str">
        <f>"1605"</f>
        <v>1605</v>
      </c>
      <c r="F159" s="2" t="str">
        <f>"1612"</f>
        <v>1612</v>
      </c>
      <c r="G159" s="2" t="str">
        <f>"1619"</f>
        <v>1619</v>
      </c>
      <c r="H159" s="2" t="str">
        <f>"1626"</f>
        <v>1626</v>
      </c>
      <c r="I159" s="2" t="str">
        <f>"1633"</f>
        <v>1633</v>
      </c>
      <c r="J159" s="2" t="str">
        <f>"1640"</f>
        <v>1640</v>
      </c>
      <c r="K159" s="2" t="str">
        <f>"1647"</f>
        <v>1647</v>
      </c>
      <c r="L159" s="2" t="str">
        <f>"1654"</f>
        <v>1654</v>
      </c>
      <c r="M159" s="2" t="str">
        <f>"1701"</f>
        <v>1701</v>
      </c>
      <c r="N159" s="2" t="str">
        <f>"1708"</f>
        <v>1708</v>
      </c>
      <c r="O159" s="2" t="str">
        <f>"1715"</f>
        <v>1715</v>
      </c>
      <c r="R159" s="4" t="s">
        <v>7</v>
      </c>
      <c r="S159" s="2" t="s">
        <v>22</v>
      </c>
      <c r="T159" s="2" t="str">
        <f>"1552"</f>
        <v>1552</v>
      </c>
      <c r="U159" s="2" t="str">
        <f>"1559"</f>
        <v>1559</v>
      </c>
      <c r="V159" s="2" t="str">
        <f>"1606"</f>
        <v>1606</v>
      </c>
      <c r="W159" s="2" t="str">
        <f>"1613"</f>
        <v>1613</v>
      </c>
      <c r="X159" s="2" t="str">
        <f>"1620"</f>
        <v>1620</v>
      </c>
      <c r="Y159" s="2" t="str">
        <f>"1627"</f>
        <v>1627</v>
      </c>
      <c r="Z159" s="2" t="str">
        <f>"1634"</f>
        <v>1634</v>
      </c>
      <c r="AA159" s="2" t="str">
        <f>"1641"</f>
        <v>1641</v>
      </c>
      <c r="AB159" s="2" t="str">
        <f>"1648"</f>
        <v>1648</v>
      </c>
      <c r="AC159" s="2" t="str">
        <f>"1655"</f>
        <v>1655</v>
      </c>
      <c r="AD159" s="2" t="str">
        <f>"1702"</f>
        <v>1702</v>
      </c>
      <c r="AE159" s="2" t="str">
        <f>"1709"</f>
        <v>1709</v>
      </c>
    </row>
    <row r="160" spans="2:31" ht="12.75" customHeight="1" x14ac:dyDescent="0.15">
      <c r="B160" s="3" t="s">
        <v>7</v>
      </c>
      <c r="C160" s="2" t="s">
        <v>22</v>
      </c>
      <c r="D160" s="2" t="str">
        <f>"1600"</f>
        <v>1600</v>
      </c>
      <c r="E160" s="2" t="str">
        <f>"1607"</f>
        <v>1607</v>
      </c>
      <c r="F160" s="2" t="str">
        <f>"1614"</f>
        <v>1614</v>
      </c>
      <c r="G160" s="2" t="str">
        <f>"1621"</f>
        <v>1621</v>
      </c>
      <c r="H160" s="2" t="str">
        <f>"1628"</f>
        <v>1628</v>
      </c>
      <c r="I160" s="2" t="str">
        <f>"1635"</f>
        <v>1635</v>
      </c>
      <c r="J160" s="2" t="str">
        <f>"1642"</f>
        <v>1642</v>
      </c>
      <c r="K160" s="2" t="str">
        <f>"1649"</f>
        <v>1649</v>
      </c>
      <c r="L160" s="2" t="str">
        <f>"1656"</f>
        <v>1656</v>
      </c>
      <c r="M160" s="2" t="str">
        <f>"1703"</f>
        <v>1703</v>
      </c>
      <c r="N160" s="2" t="str">
        <f>"1710"</f>
        <v>1710</v>
      </c>
      <c r="O160" s="2" t="str">
        <f>"1717"</f>
        <v>1717</v>
      </c>
      <c r="R160" s="4" t="s">
        <v>8</v>
      </c>
      <c r="S160" s="2" t="s">
        <v>22</v>
      </c>
      <c r="T160" s="2" t="str">
        <f>"1553"</f>
        <v>1553</v>
      </c>
      <c r="U160" s="2" t="str">
        <f>"1600"</f>
        <v>1600</v>
      </c>
      <c r="V160" s="2" t="str">
        <f>"1607"</f>
        <v>1607</v>
      </c>
      <c r="W160" s="2" t="str">
        <f>"1614"</f>
        <v>1614</v>
      </c>
      <c r="X160" s="2" t="str">
        <f>"1621"</f>
        <v>1621</v>
      </c>
      <c r="Y160" s="2" t="str">
        <f>"1628"</f>
        <v>1628</v>
      </c>
      <c r="Z160" s="2" t="str">
        <f>"1635"</f>
        <v>1635</v>
      </c>
      <c r="AA160" s="2" t="str">
        <f>"1642"</f>
        <v>1642</v>
      </c>
      <c r="AB160" s="2" t="str">
        <f>"1649"</f>
        <v>1649</v>
      </c>
      <c r="AC160" s="2" t="str">
        <f>"1656"</f>
        <v>1656</v>
      </c>
      <c r="AD160" s="2" t="str">
        <f>"1703"</f>
        <v>1703</v>
      </c>
      <c r="AE160" s="2" t="str">
        <f>"1710"</f>
        <v>1710</v>
      </c>
    </row>
    <row r="161" spans="2:31" ht="12.75" customHeight="1" x14ac:dyDescent="0.15">
      <c r="B161" s="3" t="s">
        <v>6</v>
      </c>
      <c r="C161" s="2" t="s">
        <v>22</v>
      </c>
      <c r="D161" s="2" t="str">
        <f>"1601"</f>
        <v>1601</v>
      </c>
      <c r="E161" s="2" t="str">
        <f>"1608"</f>
        <v>1608</v>
      </c>
      <c r="F161" s="2" t="str">
        <f>"1615"</f>
        <v>1615</v>
      </c>
      <c r="G161" s="2" t="str">
        <f>"1622"</f>
        <v>1622</v>
      </c>
      <c r="H161" s="2" t="str">
        <f>"1629"</f>
        <v>1629</v>
      </c>
      <c r="I161" s="2" t="str">
        <f>"1636"</f>
        <v>1636</v>
      </c>
      <c r="J161" s="2" t="str">
        <f>"1643"</f>
        <v>1643</v>
      </c>
      <c r="K161" s="2" t="str">
        <f>"1650"</f>
        <v>1650</v>
      </c>
      <c r="L161" s="2" t="str">
        <f>"1657"</f>
        <v>1657</v>
      </c>
      <c r="M161" s="2" t="str">
        <f>"1704"</f>
        <v>1704</v>
      </c>
      <c r="N161" s="2" t="str">
        <f>"1711"</f>
        <v>1711</v>
      </c>
      <c r="O161" s="2" t="str">
        <f>"1718"</f>
        <v>1718</v>
      </c>
      <c r="R161" s="4" t="s">
        <v>9</v>
      </c>
      <c r="S161" s="2" t="s">
        <v>22</v>
      </c>
      <c r="T161" s="2" t="str">
        <f>"1555"</f>
        <v>1555</v>
      </c>
      <c r="U161" s="2" t="str">
        <f>"1602"</f>
        <v>1602</v>
      </c>
      <c r="V161" s="2" t="str">
        <f>"1609"</f>
        <v>1609</v>
      </c>
      <c r="W161" s="2" t="str">
        <f>"1616"</f>
        <v>1616</v>
      </c>
      <c r="X161" s="2" t="str">
        <f>"1623"</f>
        <v>1623</v>
      </c>
      <c r="Y161" s="2" t="str">
        <f>"1630"</f>
        <v>1630</v>
      </c>
      <c r="Z161" s="2" t="str">
        <f>"1637"</f>
        <v>1637</v>
      </c>
      <c r="AA161" s="2" t="str">
        <f>"1644"</f>
        <v>1644</v>
      </c>
      <c r="AB161" s="2" t="str">
        <f>"1651"</f>
        <v>1651</v>
      </c>
      <c r="AC161" s="2" t="str">
        <f>"1658"</f>
        <v>1658</v>
      </c>
      <c r="AD161" s="2" t="str">
        <f>"1705"</f>
        <v>1705</v>
      </c>
      <c r="AE161" s="2" t="str">
        <f>"1712"</f>
        <v>1712</v>
      </c>
    </row>
    <row r="162" spans="2:31" ht="12.75" customHeight="1" x14ac:dyDescent="0.15">
      <c r="B162" s="3" t="s">
        <v>5</v>
      </c>
      <c r="C162" s="2" t="s">
        <v>22</v>
      </c>
      <c r="D162" s="2" t="str">
        <f>"1603"</f>
        <v>1603</v>
      </c>
      <c r="E162" s="2" t="str">
        <f>"1610"</f>
        <v>1610</v>
      </c>
      <c r="F162" s="2" t="str">
        <f>"1617"</f>
        <v>1617</v>
      </c>
      <c r="G162" s="2" t="str">
        <f>"1624"</f>
        <v>1624</v>
      </c>
      <c r="H162" s="2" t="str">
        <f>"1631"</f>
        <v>1631</v>
      </c>
      <c r="I162" s="2" t="str">
        <f>"1638"</f>
        <v>1638</v>
      </c>
      <c r="J162" s="2" t="str">
        <f>"1645"</f>
        <v>1645</v>
      </c>
      <c r="K162" s="2" t="str">
        <f>"1652"</f>
        <v>1652</v>
      </c>
      <c r="L162" s="2" t="str">
        <f>"1659"</f>
        <v>1659</v>
      </c>
      <c r="M162" s="2" t="str">
        <f>"1706"</f>
        <v>1706</v>
      </c>
      <c r="N162" s="2" t="str">
        <f>"1713"</f>
        <v>1713</v>
      </c>
      <c r="O162" s="2" t="str">
        <f>"1720"</f>
        <v>1720</v>
      </c>
      <c r="R162" s="4" t="s">
        <v>10</v>
      </c>
      <c r="S162" s="2" t="s">
        <v>22</v>
      </c>
      <c r="T162" s="2" t="str">
        <f>"1557"</f>
        <v>1557</v>
      </c>
      <c r="U162" s="2" t="str">
        <f>"1604"</f>
        <v>1604</v>
      </c>
      <c r="V162" s="2" t="str">
        <f>"1611"</f>
        <v>1611</v>
      </c>
      <c r="W162" s="2" t="str">
        <f>"1618"</f>
        <v>1618</v>
      </c>
      <c r="X162" s="2" t="str">
        <f>"1625"</f>
        <v>1625</v>
      </c>
      <c r="Y162" s="2" t="str">
        <f>"1632"</f>
        <v>1632</v>
      </c>
      <c r="Z162" s="2" t="str">
        <f>"1639"</f>
        <v>1639</v>
      </c>
      <c r="AA162" s="2" t="str">
        <f>"1646"</f>
        <v>1646</v>
      </c>
      <c r="AB162" s="2" t="str">
        <f>"1653"</f>
        <v>1653</v>
      </c>
      <c r="AC162" s="2" t="str">
        <f>"1700"</f>
        <v>1700</v>
      </c>
      <c r="AD162" s="2" t="str">
        <f>"1707"</f>
        <v>1707</v>
      </c>
      <c r="AE162" s="2" t="str">
        <f>"1714"</f>
        <v>1714</v>
      </c>
    </row>
    <row r="163" spans="2:31" ht="12.75" customHeight="1" x14ac:dyDescent="0.15">
      <c r="B163" s="3" t="s">
        <v>4</v>
      </c>
      <c r="C163" s="2" t="s">
        <v>22</v>
      </c>
      <c r="D163" s="2" t="str">
        <f>"1604"</f>
        <v>1604</v>
      </c>
      <c r="E163" s="2" t="str">
        <f>"1611"</f>
        <v>1611</v>
      </c>
      <c r="F163" s="2" t="str">
        <f>"1618"</f>
        <v>1618</v>
      </c>
      <c r="G163" s="2" t="str">
        <f>"1625"</f>
        <v>1625</v>
      </c>
      <c r="H163" s="2" t="str">
        <f>"1632"</f>
        <v>1632</v>
      </c>
      <c r="I163" s="2" t="str">
        <f>"1639"</f>
        <v>1639</v>
      </c>
      <c r="J163" s="2" t="str">
        <f>"1646"</f>
        <v>1646</v>
      </c>
      <c r="K163" s="2" t="str">
        <f>"1653"</f>
        <v>1653</v>
      </c>
      <c r="L163" s="2" t="str">
        <f>"1700"</f>
        <v>1700</v>
      </c>
      <c r="M163" s="2" t="str">
        <f>"1707"</f>
        <v>1707</v>
      </c>
      <c r="N163" s="2" t="str">
        <f>"1714"</f>
        <v>1714</v>
      </c>
      <c r="O163" s="2" t="str">
        <f>"1721"</f>
        <v>1721</v>
      </c>
      <c r="R163" s="4" t="s">
        <v>11</v>
      </c>
      <c r="S163" s="2" t="s">
        <v>22</v>
      </c>
      <c r="T163" s="2" t="str">
        <f>"1559"</f>
        <v>1559</v>
      </c>
      <c r="U163" s="2" t="str">
        <f>"1606"</f>
        <v>1606</v>
      </c>
      <c r="V163" s="2" t="str">
        <f>"1613"</f>
        <v>1613</v>
      </c>
      <c r="W163" s="2" t="str">
        <f>"1620"</f>
        <v>1620</v>
      </c>
      <c r="X163" s="2" t="str">
        <f>"1627"</f>
        <v>1627</v>
      </c>
      <c r="Y163" s="2" t="str">
        <f>"1634"</f>
        <v>1634</v>
      </c>
      <c r="Z163" s="2" t="str">
        <f>"1641"</f>
        <v>1641</v>
      </c>
      <c r="AA163" s="2" t="str">
        <f>"1648"</f>
        <v>1648</v>
      </c>
      <c r="AB163" s="2" t="str">
        <f>"1655"</f>
        <v>1655</v>
      </c>
      <c r="AC163" s="2" t="str">
        <f>"1702"</f>
        <v>1702</v>
      </c>
      <c r="AD163" s="2" t="str">
        <f>"1709"</f>
        <v>1709</v>
      </c>
      <c r="AE163" s="2" t="str">
        <f>"1716"</f>
        <v>1716</v>
      </c>
    </row>
    <row r="164" spans="2:31" ht="12.75" customHeight="1" x14ac:dyDescent="0.15">
      <c r="B164" s="3" t="s">
        <v>3</v>
      </c>
      <c r="C164" s="2" t="s">
        <v>22</v>
      </c>
      <c r="D164" s="2" t="str">
        <f>"1606"</f>
        <v>1606</v>
      </c>
      <c r="E164" s="2" t="str">
        <f>"1613"</f>
        <v>1613</v>
      </c>
      <c r="F164" s="2" t="str">
        <f>"1620"</f>
        <v>1620</v>
      </c>
      <c r="G164" s="2" t="str">
        <f>"1627"</f>
        <v>1627</v>
      </c>
      <c r="H164" s="2" t="str">
        <f>"1634"</f>
        <v>1634</v>
      </c>
      <c r="I164" s="2" t="str">
        <f>"1641"</f>
        <v>1641</v>
      </c>
      <c r="J164" s="2" t="str">
        <f>"1648"</f>
        <v>1648</v>
      </c>
      <c r="K164" s="2" t="str">
        <f>"1655"</f>
        <v>1655</v>
      </c>
      <c r="L164" s="2" t="str">
        <f>"1702"</f>
        <v>1702</v>
      </c>
      <c r="M164" s="2" t="str">
        <f>"1709"</f>
        <v>1709</v>
      </c>
      <c r="N164" s="2" t="str">
        <f>"1716"</f>
        <v>1716</v>
      </c>
      <c r="O164" s="2" t="str">
        <f>"1723"</f>
        <v>1723</v>
      </c>
      <c r="R164" s="4" t="s">
        <v>12</v>
      </c>
      <c r="S164" s="2" t="s">
        <v>22</v>
      </c>
      <c r="T164" s="2" t="str">
        <f>"1600"</f>
        <v>1600</v>
      </c>
      <c r="U164" s="2" t="str">
        <f>"1607"</f>
        <v>1607</v>
      </c>
      <c r="V164" s="2" t="str">
        <f>"1614"</f>
        <v>1614</v>
      </c>
      <c r="W164" s="2" t="str">
        <f>"1621"</f>
        <v>1621</v>
      </c>
      <c r="X164" s="2" t="str">
        <f>"1628"</f>
        <v>1628</v>
      </c>
      <c r="Y164" s="2" t="str">
        <f>"1635"</f>
        <v>1635</v>
      </c>
      <c r="Z164" s="2" t="str">
        <f>"1642"</f>
        <v>1642</v>
      </c>
      <c r="AA164" s="2" t="str">
        <f>"1649"</f>
        <v>1649</v>
      </c>
      <c r="AB164" s="2" t="str">
        <f>"1656"</f>
        <v>1656</v>
      </c>
      <c r="AC164" s="2" t="str">
        <f>"1703"</f>
        <v>1703</v>
      </c>
      <c r="AD164" s="2" t="str">
        <f>"1710"</f>
        <v>1710</v>
      </c>
      <c r="AE164" s="2" t="str">
        <f>"1717"</f>
        <v>1717</v>
      </c>
    </row>
    <row r="165" spans="2:31" ht="12.75" customHeight="1" x14ac:dyDescent="0.15">
      <c r="B165" s="3" t="s">
        <v>2</v>
      </c>
      <c r="C165" s="2" t="s">
        <v>22</v>
      </c>
      <c r="D165" s="2" t="str">
        <f>"1608"</f>
        <v>1608</v>
      </c>
      <c r="E165" s="2" t="str">
        <f>"1615"</f>
        <v>1615</v>
      </c>
      <c r="F165" s="2" t="str">
        <f>"1622"</f>
        <v>1622</v>
      </c>
      <c r="G165" s="2" t="str">
        <f>"1629"</f>
        <v>1629</v>
      </c>
      <c r="H165" s="2" t="str">
        <f>"1636"</f>
        <v>1636</v>
      </c>
      <c r="I165" s="2" t="str">
        <f>"1643"</f>
        <v>1643</v>
      </c>
      <c r="J165" s="2" t="str">
        <f>"1650"</f>
        <v>1650</v>
      </c>
      <c r="K165" s="2" t="str">
        <f>"1657"</f>
        <v>1657</v>
      </c>
      <c r="L165" s="2" t="str">
        <f>"1704"</f>
        <v>1704</v>
      </c>
      <c r="M165" s="2" t="str">
        <f>"1711"</f>
        <v>1711</v>
      </c>
      <c r="N165" s="2" t="str">
        <f>"1718"</f>
        <v>1718</v>
      </c>
      <c r="O165" s="2" t="str">
        <f>"1725"</f>
        <v>1725</v>
      </c>
      <c r="R165" s="4" t="s">
        <v>13</v>
      </c>
      <c r="S165" s="2" t="s">
        <v>22</v>
      </c>
      <c r="T165" s="2" t="str">
        <f>"1602"</f>
        <v>1602</v>
      </c>
      <c r="U165" s="2" t="str">
        <f>"1609"</f>
        <v>1609</v>
      </c>
      <c r="V165" s="2" t="str">
        <f>"1616"</f>
        <v>1616</v>
      </c>
      <c r="W165" s="2" t="str">
        <f>"1623"</f>
        <v>1623</v>
      </c>
      <c r="X165" s="2" t="str">
        <f>"1630"</f>
        <v>1630</v>
      </c>
      <c r="Y165" s="2" t="str">
        <f>"1637"</f>
        <v>1637</v>
      </c>
      <c r="Z165" s="2" t="str">
        <f>"1644"</f>
        <v>1644</v>
      </c>
      <c r="AA165" s="2" t="str">
        <f>"1651"</f>
        <v>1651</v>
      </c>
      <c r="AB165" s="2" t="str">
        <f>"1658"</f>
        <v>1658</v>
      </c>
      <c r="AC165" s="2" t="str">
        <f>"1705"</f>
        <v>1705</v>
      </c>
      <c r="AD165" s="2" t="str">
        <f>"1712"</f>
        <v>1712</v>
      </c>
      <c r="AE165" s="2" t="str">
        <f>"1719"</f>
        <v>1719</v>
      </c>
    </row>
    <row r="166" spans="2:31" ht="12.75" customHeight="1" x14ac:dyDescent="0.15">
      <c r="B166" s="3" t="s">
        <v>1</v>
      </c>
      <c r="C166" s="2" t="s">
        <v>22</v>
      </c>
      <c r="D166" s="2" t="str">
        <f>"1610"</f>
        <v>1610</v>
      </c>
      <c r="E166" s="2" t="str">
        <f>"1617"</f>
        <v>1617</v>
      </c>
      <c r="F166" s="2" t="str">
        <f>"1624"</f>
        <v>1624</v>
      </c>
      <c r="G166" s="2" t="str">
        <f>"1631"</f>
        <v>1631</v>
      </c>
      <c r="H166" s="2" t="str">
        <f>"1638"</f>
        <v>1638</v>
      </c>
      <c r="I166" s="2" t="str">
        <f>"1645"</f>
        <v>1645</v>
      </c>
      <c r="J166" s="2" t="str">
        <f>"1652"</f>
        <v>1652</v>
      </c>
      <c r="K166" s="2" t="str">
        <f>"1659"</f>
        <v>1659</v>
      </c>
      <c r="L166" s="2" t="str">
        <f>"1706"</f>
        <v>1706</v>
      </c>
      <c r="M166" s="2" t="str">
        <f>"1713"</f>
        <v>1713</v>
      </c>
      <c r="N166" s="2" t="str">
        <f>"1720"</f>
        <v>1720</v>
      </c>
      <c r="O166" s="2" t="str">
        <f>"1727"</f>
        <v>1727</v>
      </c>
      <c r="R166" s="4" t="s">
        <v>14</v>
      </c>
      <c r="S166" s="2" t="s">
        <v>22</v>
      </c>
      <c r="T166" s="2" t="str">
        <f>"1604"</f>
        <v>1604</v>
      </c>
      <c r="U166" s="2" t="str">
        <f>"1611"</f>
        <v>1611</v>
      </c>
      <c r="V166" s="2" t="str">
        <f>"1618"</f>
        <v>1618</v>
      </c>
      <c r="W166" s="2" t="str">
        <f>"1625"</f>
        <v>1625</v>
      </c>
      <c r="X166" s="2" t="str">
        <f>"1632"</f>
        <v>1632</v>
      </c>
      <c r="Y166" s="2" t="str">
        <f>"1639"</f>
        <v>1639</v>
      </c>
      <c r="Z166" s="2" t="str">
        <f>"1646"</f>
        <v>1646</v>
      </c>
      <c r="AA166" s="2" t="str">
        <f>"1653"</f>
        <v>1653</v>
      </c>
      <c r="AB166" s="2" t="str">
        <f>"1700"</f>
        <v>1700</v>
      </c>
      <c r="AC166" s="2" t="str">
        <f>"1707"</f>
        <v>1707</v>
      </c>
      <c r="AD166" s="2" t="str">
        <f>"1714"</f>
        <v>1714</v>
      </c>
      <c r="AE166" s="2" t="str">
        <f>"1721"</f>
        <v>1721</v>
      </c>
    </row>
    <row r="167" spans="2:31" ht="12.75" customHeight="1" x14ac:dyDescent="0.15">
      <c r="B167" s="3" t="s">
        <v>0</v>
      </c>
      <c r="C167" s="2" t="s">
        <v>18</v>
      </c>
      <c r="D167" s="2" t="str">
        <f>"1613"</f>
        <v>1613</v>
      </c>
      <c r="E167" s="2" t="str">
        <f>"1620"</f>
        <v>1620</v>
      </c>
      <c r="F167" s="2" t="str">
        <f>"1627"</f>
        <v>1627</v>
      </c>
      <c r="G167" s="2" t="str">
        <f>"1634"</f>
        <v>1634</v>
      </c>
      <c r="H167" s="2" t="str">
        <f>"1641"</f>
        <v>1641</v>
      </c>
      <c r="I167" s="2" t="str">
        <f>"1648"</f>
        <v>1648</v>
      </c>
      <c r="J167" s="2" t="str">
        <f>"1655"</f>
        <v>1655</v>
      </c>
      <c r="K167" s="2" t="str">
        <f>"1702"</f>
        <v>1702</v>
      </c>
      <c r="L167" s="2" t="str">
        <f>"1709"</f>
        <v>1709</v>
      </c>
      <c r="M167" s="2" t="str">
        <f>"1716"</f>
        <v>1716</v>
      </c>
      <c r="N167" s="2" t="str">
        <f>"1723"</f>
        <v>1723</v>
      </c>
      <c r="O167" s="2" t="str">
        <f>"1730"</f>
        <v>1730</v>
      </c>
      <c r="R167" s="4" t="s">
        <v>15</v>
      </c>
      <c r="S167" s="2" t="s">
        <v>18</v>
      </c>
      <c r="T167" s="2" t="str">
        <f>"1606"</f>
        <v>1606</v>
      </c>
      <c r="U167" s="2" t="str">
        <f>"1613"</f>
        <v>1613</v>
      </c>
      <c r="V167" s="2" t="str">
        <f>"1620"</f>
        <v>1620</v>
      </c>
      <c r="W167" s="2" t="str">
        <f>"1627"</f>
        <v>1627</v>
      </c>
      <c r="X167" s="2" t="str">
        <f>"1634"</f>
        <v>1634</v>
      </c>
      <c r="Y167" s="2" t="str">
        <f>"1641"</f>
        <v>1641</v>
      </c>
      <c r="Z167" s="2" t="str">
        <f>"1648"</f>
        <v>1648</v>
      </c>
      <c r="AA167" s="2" t="str">
        <f>"1655"</f>
        <v>1655</v>
      </c>
      <c r="AB167" s="2" t="str">
        <f>"1702"</f>
        <v>1702</v>
      </c>
      <c r="AC167" s="2" t="str">
        <f>"1709"</f>
        <v>1709</v>
      </c>
      <c r="AD167" s="2" t="str">
        <f>"1716"</f>
        <v>1716</v>
      </c>
      <c r="AE167" s="2" t="str">
        <f>"1723"</f>
        <v>1723</v>
      </c>
    </row>
    <row r="168" spans="2:31" ht="12.75" customHeight="1" x14ac:dyDescent="0.15">
      <c r="B168" s="10" t="s">
        <v>20</v>
      </c>
      <c r="C168" s="10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R168" s="10" t="s">
        <v>20</v>
      </c>
      <c r="S168" s="10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70" spans="2:31" ht="12.75" customHeight="1" x14ac:dyDescent="0.15">
      <c r="B170" s="10" t="s">
        <v>16</v>
      </c>
      <c r="C170" s="10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R170" s="10" t="s">
        <v>16</v>
      </c>
      <c r="S170" s="10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2:31" ht="12.75" customHeight="1" x14ac:dyDescent="0.15">
      <c r="B171" s="10" t="s">
        <v>19</v>
      </c>
      <c r="C171" s="10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R171" s="10" t="s">
        <v>19</v>
      </c>
      <c r="S171" s="10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2:31" ht="12.75" customHeight="1" x14ac:dyDescent="0.15">
      <c r="B172" s="3" t="s">
        <v>15</v>
      </c>
      <c r="C172" s="2" t="s">
        <v>17</v>
      </c>
      <c r="D172" s="2" t="str">
        <f>"1710"</f>
        <v>1710</v>
      </c>
      <c r="E172" s="2" t="str">
        <f>"1717"</f>
        <v>1717</v>
      </c>
      <c r="F172" s="2" t="str">
        <f>"1724"</f>
        <v>1724</v>
      </c>
      <c r="G172" s="2" t="str">
        <f>"1731"</f>
        <v>1731</v>
      </c>
      <c r="H172" s="2" t="str">
        <f>"1738"</f>
        <v>1738</v>
      </c>
      <c r="I172" s="2" t="str">
        <f>"1745"</f>
        <v>1745</v>
      </c>
      <c r="J172" s="2" t="str">
        <f>"1752"</f>
        <v>1752</v>
      </c>
      <c r="K172" s="2" t="str">
        <f>"1759"</f>
        <v>1759</v>
      </c>
      <c r="L172" s="2" t="str">
        <f>"1806"</f>
        <v>1806</v>
      </c>
      <c r="M172" s="2" t="str">
        <f>"1813"</f>
        <v>1813</v>
      </c>
      <c r="N172" s="2" t="str">
        <f>"1820"</f>
        <v>1820</v>
      </c>
      <c r="O172" s="2" t="str">
        <f>"1827"</f>
        <v>1827</v>
      </c>
      <c r="R172" s="3" t="s">
        <v>0</v>
      </c>
      <c r="S172" s="2" t="s">
        <v>17</v>
      </c>
      <c r="T172" s="2" t="str">
        <f>"1703"</f>
        <v>1703</v>
      </c>
      <c r="U172" s="2" t="str">
        <f>"1710"</f>
        <v>1710</v>
      </c>
      <c r="V172" s="2" t="str">
        <f>"1717"</f>
        <v>1717</v>
      </c>
      <c r="W172" s="2" t="str">
        <f>"1724"</f>
        <v>1724</v>
      </c>
      <c r="X172" s="2" t="str">
        <f>"1731"</f>
        <v>1731</v>
      </c>
      <c r="Y172" s="2" t="str">
        <f>"1738"</f>
        <v>1738</v>
      </c>
      <c r="Z172" s="2" t="str">
        <f>"1745"</f>
        <v>1745</v>
      </c>
      <c r="AA172" s="2" t="str">
        <f>"1752"</f>
        <v>1752</v>
      </c>
      <c r="AB172" s="2" t="str">
        <f>"1759"</f>
        <v>1759</v>
      </c>
      <c r="AC172" s="2" t="str">
        <f>"1806"</f>
        <v>1806</v>
      </c>
      <c r="AD172" s="2" t="str">
        <f>"1813"</f>
        <v>1813</v>
      </c>
      <c r="AE172" s="2" t="str">
        <f>"1820"</f>
        <v>1820</v>
      </c>
    </row>
    <row r="173" spans="2:31" ht="12.75" customHeight="1" x14ac:dyDescent="0.15">
      <c r="B173" s="3" t="s">
        <v>14</v>
      </c>
      <c r="C173" s="2" t="s">
        <v>22</v>
      </c>
      <c r="D173" s="2" t="str">
        <f>"1712"</f>
        <v>1712</v>
      </c>
      <c r="E173" s="2" t="str">
        <f>"1719"</f>
        <v>1719</v>
      </c>
      <c r="F173" s="2" t="str">
        <f>"1726"</f>
        <v>1726</v>
      </c>
      <c r="G173" s="2" t="str">
        <f>"1733"</f>
        <v>1733</v>
      </c>
      <c r="H173" s="2" t="str">
        <f>"1740"</f>
        <v>1740</v>
      </c>
      <c r="I173" s="2" t="str">
        <f>"1747"</f>
        <v>1747</v>
      </c>
      <c r="J173" s="2" t="str">
        <f>"1754"</f>
        <v>1754</v>
      </c>
      <c r="K173" s="2" t="str">
        <f>"1801"</f>
        <v>1801</v>
      </c>
      <c r="L173" s="2" t="str">
        <f>"1808"</f>
        <v>1808</v>
      </c>
      <c r="M173" s="2" t="str">
        <f>"1815"</f>
        <v>1815</v>
      </c>
      <c r="N173" s="2" t="str">
        <f>"1822"</f>
        <v>1822</v>
      </c>
      <c r="O173" s="2" t="str">
        <f>"1829"</f>
        <v>1829</v>
      </c>
      <c r="R173" s="4" t="s">
        <v>1</v>
      </c>
      <c r="S173" s="2" t="s">
        <v>22</v>
      </c>
      <c r="T173" s="2" t="str">
        <f>"1705"</f>
        <v>1705</v>
      </c>
      <c r="U173" s="2" t="str">
        <f>"1712"</f>
        <v>1712</v>
      </c>
      <c r="V173" s="2" t="str">
        <f>"1719"</f>
        <v>1719</v>
      </c>
      <c r="W173" s="2" t="str">
        <f>"1726"</f>
        <v>1726</v>
      </c>
      <c r="X173" s="2" t="str">
        <f>"1733"</f>
        <v>1733</v>
      </c>
      <c r="Y173" s="2" t="str">
        <f>"1740"</f>
        <v>1740</v>
      </c>
      <c r="Z173" s="2" t="str">
        <f>"1747"</f>
        <v>1747</v>
      </c>
      <c r="AA173" s="2" t="str">
        <f>"1754"</f>
        <v>1754</v>
      </c>
      <c r="AB173" s="2" t="str">
        <f>"1801"</f>
        <v>1801</v>
      </c>
      <c r="AC173" s="2" t="str">
        <f>"1808"</f>
        <v>1808</v>
      </c>
      <c r="AD173" s="2" t="str">
        <f>"1815"</f>
        <v>1815</v>
      </c>
      <c r="AE173" s="2" t="str">
        <f>"1822"</f>
        <v>1822</v>
      </c>
    </row>
    <row r="174" spans="2:31" ht="12.75" customHeight="1" x14ac:dyDescent="0.15">
      <c r="B174" s="3" t="s">
        <v>13</v>
      </c>
      <c r="C174" s="2" t="s">
        <v>22</v>
      </c>
      <c r="D174" s="2" t="str">
        <f>"1714"</f>
        <v>1714</v>
      </c>
      <c r="E174" s="2" t="str">
        <f>"1721"</f>
        <v>1721</v>
      </c>
      <c r="F174" s="2" t="str">
        <f>"1728"</f>
        <v>1728</v>
      </c>
      <c r="G174" s="2" t="str">
        <f>"1735"</f>
        <v>1735</v>
      </c>
      <c r="H174" s="2" t="str">
        <f>"1742"</f>
        <v>1742</v>
      </c>
      <c r="I174" s="2" t="str">
        <f>"1749"</f>
        <v>1749</v>
      </c>
      <c r="J174" s="2" t="str">
        <f>"1756"</f>
        <v>1756</v>
      </c>
      <c r="K174" s="2" t="str">
        <f>"1803"</f>
        <v>1803</v>
      </c>
      <c r="L174" s="2" t="str">
        <f>"1810"</f>
        <v>1810</v>
      </c>
      <c r="M174" s="2" t="str">
        <f>"1817"</f>
        <v>1817</v>
      </c>
      <c r="N174" s="2" t="str">
        <f>"1824"</f>
        <v>1824</v>
      </c>
      <c r="O174" s="2" t="str">
        <f>"1831"</f>
        <v>1831</v>
      </c>
      <c r="R174" s="4" t="s">
        <v>2</v>
      </c>
      <c r="S174" s="2" t="s">
        <v>22</v>
      </c>
      <c r="T174" s="2" t="str">
        <f>"1707"</f>
        <v>1707</v>
      </c>
      <c r="U174" s="2" t="str">
        <f>"1714"</f>
        <v>1714</v>
      </c>
      <c r="V174" s="2" t="str">
        <f>"1721"</f>
        <v>1721</v>
      </c>
      <c r="W174" s="2" t="str">
        <f>"1728"</f>
        <v>1728</v>
      </c>
      <c r="X174" s="2" t="str">
        <f>"1735"</f>
        <v>1735</v>
      </c>
      <c r="Y174" s="2" t="str">
        <f>"1742"</f>
        <v>1742</v>
      </c>
      <c r="Z174" s="2" t="str">
        <f>"1749"</f>
        <v>1749</v>
      </c>
      <c r="AA174" s="2" t="str">
        <f>"1756"</f>
        <v>1756</v>
      </c>
      <c r="AB174" s="2" t="str">
        <f>"1803"</f>
        <v>1803</v>
      </c>
      <c r="AC174" s="2" t="str">
        <f>"1810"</f>
        <v>1810</v>
      </c>
      <c r="AD174" s="2" t="str">
        <f>"1817"</f>
        <v>1817</v>
      </c>
      <c r="AE174" s="2" t="str">
        <f>"1824"</f>
        <v>1824</v>
      </c>
    </row>
    <row r="175" spans="2:31" ht="12.75" customHeight="1" x14ac:dyDescent="0.15">
      <c r="B175" s="3" t="s">
        <v>12</v>
      </c>
      <c r="C175" s="2" t="s">
        <v>22</v>
      </c>
      <c r="D175" s="2" t="str">
        <f>"1715"</f>
        <v>1715</v>
      </c>
      <c r="E175" s="2" t="str">
        <f>"1722"</f>
        <v>1722</v>
      </c>
      <c r="F175" s="2" t="str">
        <f>"1729"</f>
        <v>1729</v>
      </c>
      <c r="G175" s="2" t="str">
        <f>"1736"</f>
        <v>1736</v>
      </c>
      <c r="H175" s="2" t="str">
        <f>"1743"</f>
        <v>1743</v>
      </c>
      <c r="I175" s="2" t="str">
        <f>"1750"</f>
        <v>1750</v>
      </c>
      <c r="J175" s="2" t="str">
        <f>"1757"</f>
        <v>1757</v>
      </c>
      <c r="K175" s="2" t="str">
        <f>"1804"</f>
        <v>1804</v>
      </c>
      <c r="L175" s="2" t="str">
        <f>"1811"</f>
        <v>1811</v>
      </c>
      <c r="M175" s="2" t="str">
        <f>"1818"</f>
        <v>1818</v>
      </c>
      <c r="N175" s="2" t="str">
        <f>"1825"</f>
        <v>1825</v>
      </c>
      <c r="O175" s="2" t="str">
        <f>"1832"</f>
        <v>1832</v>
      </c>
      <c r="R175" s="4" t="s">
        <v>3</v>
      </c>
      <c r="S175" s="2" t="s">
        <v>22</v>
      </c>
      <c r="T175" s="2" t="str">
        <f>"1710"</f>
        <v>1710</v>
      </c>
      <c r="U175" s="2" t="str">
        <f>"1717"</f>
        <v>1717</v>
      </c>
      <c r="V175" s="2" t="str">
        <f>"1724"</f>
        <v>1724</v>
      </c>
      <c r="W175" s="2" t="str">
        <f>"1731"</f>
        <v>1731</v>
      </c>
      <c r="X175" s="2" t="str">
        <f>"1738"</f>
        <v>1738</v>
      </c>
      <c r="Y175" s="2" t="str">
        <f>"1745"</f>
        <v>1745</v>
      </c>
      <c r="Z175" s="2" t="str">
        <f>"1752"</f>
        <v>1752</v>
      </c>
      <c r="AA175" s="2" t="str">
        <f>"1759"</f>
        <v>1759</v>
      </c>
      <c r="AB175" s="2" t="str">
        <f>"1806"</f>
        <v>1806</v>
      </c>
      <c r="AC175" s="2" t="str">
        <f>"1813"</f>
        <v>1813</v>
      </c>
      <c r="AD175" s="2" t="str">
        <f>"1820"</f>
        <v>1820</v>
      </c>
      <c r="AE175" s="2" t="str">
        <f>"1827"</f>
        <v>1827</v>
      </c>
    </row>
    <row r="176" spans="2:31" ht="12.75" customHeight="1" x14ac:dyDescent="0.15">
      <c r="B176" s="3" t="s">
        <v>11</v>
      </c>
      <c r="C176" s="2" t="s">
        <v>22</v>
      </c>
      <c r="D176" s="2" t="str">
        <f>"1717"</f>
        <v>1717</v>
      </c>
      <c r="E176" s="2" t="str">
        <f>"1724"</f>
        <v>1724</v>
      </c>
      <c r="F176" s="2" t="str">
        <f>"1731"</f>
        <v>1731</v>
      </c>
      <c r="G176" s="2" t="str">
        <f>"1738"</f>
        <v>1738</v>
      </c>
      <c r="H176" s="2" t="str">
        <f>"1745"</f>
        <v>1745</v>
      </c>
      <c r="I176" s="2" t="str">
        <f>"1752"</f>
        <v>1752</v>
      </c>
      <c r="J176" s="2" t="str">
        <f>"1759"</f>
        <v>1759</v>
      </c>
      <c r="K176" s="2" t="str">
        <f>"1806"</f>
        <v>1806</v>
      </c>
      <c r="L176" s="2" t="str">
        <f>"1813"</f>
        <v>1813</v>
      </c>
      <c r="M176" s="2" t="str">
        <f>"1820"</f>
        <v>1820</v>
      </c>
      <c r="N176" s="2" t="str">
        <f>"1827"</f>
        <v>1827</v>
      </c>
      <c r="O176" s="2" t="str">
        <f>"1834"</f>
        <v>1834</v>
      </c>
      <c r="R176" s="4" t="s">
        <v>4</v>
      </c>
      <c r="S176" s="2" t="s">
        <v>22</v>
      </c>
      <c r="T176" s="2" t="str">
        <f>"1711"</f>
        <v>1711</v>
      </c>
      <c r="U176" s="2" t="str">
        <f>"1718"</f>
        <v>1718</v>
      </c>
      <c r="V176" s="2" t="str">
        <f>"1725"</f>
        <v>1725</v>
      </c>
      <c r="W176" s="2" t="str">
        <f>"1732"</f>
        <v>1732</v>
      </c>
      <c r="X176" s="2" t="str">
        <f>"1739"</f>
        <v>1739</v>
      </c>
      <c r="Y176" s="2" t="str">
        <f>"1746"</f>
        <v>1746</v>
      </c>
      <c r="Z176" s="2" t="str">
        <f>"1753"</f>
        <v>1753</v>
      </c>
      <c r="AA176" s="2" t="str">
        <f>"1800"</f>
        <v>1800</v>
      </c>
      <c r="AB176" s="2" t="str">
        <f>"1807"</f>
        <v>1807</v>
      </c>
      <c r="AC176" s="2" t="str">
        <f>"1814"</f>
        <v>1814</v>
      </c>
      <c r="AD176" s="2" t="str">
        <f>"1821"</f>
        <v>1821</v>
      </c>
      <c r="AE176" s="2" t="str">
        <f>"1828"</f>
        <v>1828</v>
      </c>
    </row>
    <row r="177" spans="2:31" ht="12.75" customHeight="1" x14ac:dyDescent="0.15">
      <c r="B177" s="3" t="s">
        <v>10</v>
      </c>
      <c r="C177" s="2" t="s">
        <v>22</v>
      </c>
      <c r="D177" s="2" t="str">
        <f>"1719"</f>
        <v>1719</v>
      </c>
      <c r="E177" s="2" t="str">
        <f>"1726"</f>
        <v>1726</v>
      </c>
      <c r="F177" s="2" t="str">
        <f>"1733"</f>
        <v>1733</v>
      </c>
      <c r="G177" s="2" t="str">
        <f>"1740"</f>
        <v>1740</v>
      </c>
      <c r="H177" s="2" t="str">
        <f>"1747"</f>
        <v>1747</v>
      </c>
      <c r="I177" s="2" t="str">
        <f>"1754"</f>
        <v>1754</v>
      </c>
      <c r="J177" s="2" t="str">
        <f>"1801"</f>
        <v>1801</v>
      </c>
      <c r="K177" s="2" t="str">
        <f>"1808"</f>
        <v>1808</v>
      </c>
      <c r="L177" s="2" t="str">
        <f>"1815"</f>
        <v>1815</v>
      </c>
      <c r="M177" s="2" t="str">
        <f>"1822"</f>
        <v>1822</v>
      </c>
      <c r="N177" s="2" t="str">
        <f>"1829"</f>
        <v>1829</v>
      </c>
      <c r="O177" s="2" t="str">
        <f>"1836"</f>
        <v>1836</v>
      </c>
      <c r="R177" s="4" t="s">
        <v>5</v>
      </c>
      <c r="S177" s="2" t="s">
        <v>22</v>
      </c>
      <c r="T177" s="2" t="str">
        <f>"1713"</f>
        <v>1713</v>
      </c>
      <c r="U177" s="2" t="str">
        <f>"1720"</f>
        <v>1720</v>
      </c>
      <c r="V177" s="2" t="str">
        <f>"1727"</f>
        <v>1727</v>
      </c>
      <c r="W177" s="2" t="str">
        <f>"1734"</f>
        <v>1734</v>
      </c>
      <c r="X177" s="2" t="str">
        <f>"1741"</f>
        <v>1741</v>
      </c>
      <c r="Y177" s="2" t="str">
        <f>"1748"</f>
        <v>1748</v>
      </c>
      <c r="Z177" s="2" t="str">
        <f>"1755"</f>
        <v>1755</v>
      </c>
      <c r="AA177" s="2" t="str">
        <f>"1802"</f>
        <v>1802</v>
      </c>
      <c r="AB177" s="2" t="str">
        <f>"1809"</f>
        <v>1809</v>
      </c>
      <c r="AC177" s="2" t="str">
        <f>"1816"</f>
        <v>1816</v>
      </c>
      <c r="AD177" s="2" t="str">
        <f>"1823"</f>
        <v>1823</v>
      </c>
      <c r="AE177" s="2" t="str">
        <f>"1830"</f>
        <v>1830</v>
      </c>
    </row>
    <row r="178" spans="2:31" ht="12.75" customHeight="1" x14ac:dyDescent="0.15">
      <c r="B178" s="3" t="s">
        <v>9</v>
      </c>
      <c r="C178" s="2" t="s">
        <v>22</v>
      </c>
      <c r="D178" s="2" t="str">
        <f>"1721"</f>
        <v>1721</v>
      </c>
      <c r="E178" s="2" t="str">
        <f>"1728"</f>
        <v>1728</v>
      </c>
      <c r="F178" s="2" t="str">
        <f>"1735"</f>
        <v>1735</v>
      </c>
      <c r="G178" s="2" t="str">
        <f>"1742"</f>
        <v>1742</v>
      </c>
      <c r="H178" s="2" t="str">
        <f>"1749"</f>
        <v>1749</v>
      </c>
      <c r="I178" s="2" t="str">
        <f>"1756"</f>
        <v>1756</v>
      </c>
      <c r="J178" s="2" t="str">
        <f>"1803"</f>
        <v>1803</v>
      </c>
      <c r="K178" s="2" t="str">
        <f>"1810"</f>
        <v>1810</v>
      </c>
      <c r="L178" s="2" t="str">
        <f>"1817"</f>
        <v>1817</v>
      </c>
      <c r="M178" s="2" t="str">
        <f>"1824"</f>
        <v>1824</v>
      </c>
      <c r="N178" s="2" t="str">
        <f>"1831"</f>
        <v>1831</v>
      </c>
      <c r="O178" s="2" t="str">
        <f>"1838"</f>
        <v>1838</v>
      </c>
      <c r="R178" s="4" t="s">
        <v>6</v>
      </c>
      <c r="S178" s="2" t="s">
        <v>22</v>
      </c>
      <c r="T178" s="2" t="str">
        <f>"1714"</f>
        <v>1714</v>
      </c>
      <c r="U178" s="2" t="str">
        <f>"1721"</f>
        <v>1721</v>
      </c>
      <c r="V178" s="2" t="str">
        <f>"1728"</f>
        <v>1728</v>
      </c>
      <c r="W178" s="2" t="str">
        <f>"1735"</f>
        <v>1735</v>
      </c>
      <c r="X178" s="2" t="str">
        <f>"1742"</f>
        <v>1742</v>
      </c>
      <c r="Y178" s="2" t="str">
        <f>"1749"</f>
        <v>1749</v>
      </c>
      <c r="Z178" s="2" t="str">
        <f>"1756"</f>
        <v>1756</v>
      </c>
      <c r="AA178" s="2" t="str">
        <f>"1803"</f>
        <v>1803</v>
      </c>
      <c r="AB178" s="2" t="str">
        <f>"1810"</f>
        <v>1810</v>
      </c>
      <c r="AC178" s="2" t="str">
        <f>"1817"</f>
        <v>1817</v>
      </c>
      <c r="AD178" s="2" t="str">
        <f>"1824"</f>
        <v>1824</v>
      </c>
      <c r="AE178" s="2" t="str">
        <f>"1831"</f>
        <v>1831</v>
      </c>
    </row>
    <row r="179" spans="2:31" ht="12.75" customHeight="1" x14ac:dyDescent="0.15">
      <c r="B179" s="3" t="s">
        <v>8</v>
      </c>
      <c r="C179" s="2" t="s">
        <v>22</v>
      </c>
      <c r="D179" s="2" t="str">
        <f>"1722"</f>
        <v>1722</v>
      </c>
      <c r="E179" s="2" t="str">
        <f>"1729"</f>
        <v>1729</v>
      </c>
      <c r="F179" s="2" t="str">
        <f>"1736"</f>
        <v>1736</v>
      </c>
      <c r="G179" s="2" t="str">
        <f>"1743"</f>
        <v>1743</v>
      </c>
      <c r="H179" s="2" t="str">
        <f>"1750"</f>
        <v>1750</v>
      </c>
      <c r="I179" s="2" t="str">
        <f>"1757"</f>
        <v>1757</v>
      </c>
      <c r="J179" s="2" t="str">
        <f>"1804"</f>
        <v>1804</v>
      </c>
      <c r="K179" s="2" t="str">
        <f>"1811"</f>
        <v>1811</v>
      </c>
      <c r="L179" s="2" t="str">
        <f>"1818"</f>
        <v>1818</v>
      </c>
      <c r="M179" s="2" t="str">
        <f>"1825"</f>
        <v>1825</v>
      </c>
      <c r="N179" s="2" t="str">
        <f>"1832"</f>
        <v>1832</v>
      </c>
      <c r="O179" s="2" t="str">
        <f>"1839"</f>
        <v>1839</v>
      </c>
      <c r="R179" s="4" t="s">
        <v>7</v>
      </c>
      <c r="S179" s="2" t="s">
        <v>22</v>
      </c>
      <c r="T179" s="2" t="str">
        <f>"1716"</f>
        <v>1716</v>
      </c>
      <c r="U179" s="2" t="str">
        <f>"1723"</f>
        <v>1723</v>
      </c>
      <c r="V179" s="2" t="str">
        <f>"1730"</f>
        <v>1730</v>
      </c>
      <c r="W179" s="2" t="str">
        <f>"1737"</f>
        <v>1737</v>
      </c>
      <c r="X179" s="2" t="str">
        <f>"1744"</f>
        <v>1744</v>
      </c>
      <c r="Y179" s="2" t="str">
        <f>"1751"</f>
        <v>1751</v>
      </c>
      <c r="Z179" s="2" t="str">
        <f>"1758"</f>
        <v>1758</v>
      </c>
      <c r="AA179" s="2" t="str">
        <f>"1805"</f>
        <v>1805</v>
      </c>
      <c r="AB179" s="2" t="str">
        <f>"1812"</f>
        <v>1812</v>
      </c>
      <c r="AC179" s="2" t="str">
        <f>"1819"</f>
        <v>1819</v>
      </c>
      <c r="AD179" s="2" t="str">
        <f>"1826"</f>
        <v>1826</v>
      </c>
      <c r="AE179" s="2" t="str">
        <f>"1833"</f>
        <v>1833</v>
      </c>
    </row>
    <row r="180" spans="2:31" ht="12.75" customHeight="1" x14ac:dyDescent="0.15">
      <c r="B180" s="3" t="s">
        <v>7</v>
      </c>
      <c r="C180" s="2" t="s">
        <v>22</v>
      </c>
      <c r="D180" s="2" t="str">
        <f>"1724"</f>
        <v>1724</v>
      </c>
      <c r="E180" s="2" t="str">
        <f>"1731"</f>
        <v>1731</v>
      </c>
      <c r="F180" s="2" t="str">
        <f>"1738"</f>
        <v>1738</v>
      </c>
      <c r="G180" s="2" t="str">
        <f>"1745"</f>
        <v>1745</v>
      </c>
      <c r="H180" s="2" t="str">
        <f>"1752"</f>
        <v>1752</v>
      </c>
      <c r="I180" s="2" t="str">
        <f>"1759"</f>
        <v>1759</v>
      </c>
      <c r="J180" s="2" t="str">
        <f>"1806"</f>
        <v>1806</v>
      </c>
      <c r="K180" s="2" t="str">
        <f>"1813"</f>
        <v>1813</v>
      </c>
      <c r="L180" s="2" t="str">
        <f>"1820"</f>
        <v>1820</v>
      </c>
      <c r="M180" s="2" t="str">
        <f>"1827"</f>
        <v>1827</v>
      </c>
      <c r="N180" s="2" t="str">
        <f>"1834"</f>
        <v>1834</v>
      </c>
      <c r="O180" s="2" t="str">
        <f>"1841"</f>
        <v>1841</v>
      </c>
      <c r="R180" s="4" t="s">
        <v>8</v>
      </c>
      <c r="S180" s="2" t="s">
        <v>22</v>
      </c>
      <c r="T180" s="2" t="str">
        <f>"1717"</f>
        <v>1717</v>
      </c>
      <c r="U180" s="2" t="str">
        <f>"1724"</f>
        <v>1724</v>
      </c>
      <c r="V180" s="2" t="str">
        <f>"1731"</f>
        <v>1731</v>
      </c>
      <c r="W180" s="2" t="str">
        <f>"1738"</f>
        <v>1738</v>
      </c>
      <c r="X180" s="2" t="str">
        <f>"1745"</f>
        <v>1745</v>
      </c>
      <c r="Y180" s="2" t="str">
        <f>"1752"</f>
        <v>1752</v>
      </c>
      <c r="Z180" s="2" t="str">
        <f>"1759"</f>
        <v>1759</v>
      </c>
      <c r="AA180" s="2" t="str">
        <f>"1806"</f>
        <v>1806</v>
      </c>
      <c r="AB180" s="2" t="str">
        <f>"1813"</f>
        <v>1813</v>
      </c>
      <c r="AC180" s="2" t="str">
        <f>"1820"</f>
        <v>1820</v>
      </c>
      <c r="AD180" s="2" t="str">
        <f>"1827"</f>
        <v>1827</v>
      </c>
      <c r="AE180" s="2" t="str">
        <f>"1834"</f>
        <v>1834</v>
      </c>
    </row>
    <row r="181" spans="2:31" ht="12.75" customHeight="1" x14ac:dyDescent="0.15">
      <c r="B181" s="3" t="s">
        <v>6</v>
      </c>
      <c r="C181" s="2" t="s">
        <v>22</v>
      </c>
      <c r="D181" s="2" t="str">
        <f>"1725"</f>
        <v>1725</v>
      </c>
      <c r="E181" s="2" t="str">
        <f>"1732"</f>
        <v>1732</v>
      </c>
      <c r="F181" s="2" t="str">
        <f>"1739"</f>
        <v>1739</v>
      </c>
      <c r="G181" s="2" t="str">
        <f>"1746"</f>
        <v>1746</v>
      </c>
      <c r="H181" s="2" t="str">
        <f>"1753"</f>
        <v>1753</v>
      </c>
      <c r="I181" s="2" t="str">
        <f>"1800"</f>
        <v>1800</v>
      </c>
      <c r="J181" s="2" t="str">
        <f>"1807"</f>
        <v>1807</v>
      </c>
      <c r="K181" s="2" t="str">
        <f>"1814"</f>
        <v>1814</v>
      </c>
      <c r="L181" s="2" t="str">
        <f>"1821"</f>
        <v>1821</v>
      </c>
      <c r="M181" s="2" t="str">
        <f>"1828"</f>
        <v>1828</v>
      </c>
      <c r="N181" s="2" t="str">
        <f>"1835"</f>
        <v>1835</v>
      </c>
      <c r="O181" s="2" t="str">
        <f>"1842"</f>
        <v>1842</v>
      </c>
      <c r="R181" s="4" t="s">
        <v>9</v>
      </c>
      <c r="S181" s="2" t="s">
        <v>22</v>
      </c>
      <c r="T181" s="2" t="str">
        <f>"1719"</f>
        <v>1719</v>
      </c>
      <c r="U181" s="2" t="str">
        <f>"1726"</f>
        <v>1726</v>
      </c>
      <c r="V181" s="2" t="str">
        <f>"1733"</f>
        <v>1733</v>
      </c>
      <c r="W181" s="2" t="str">
        <f>"1740"</f>
        <v>1740</v>
      </c>
      <c r="X181" s="2" t="str">
        <f>"1747"</f>
        <v>1747</v>
      </c>
      <c r="Y181" s="2" t="str">
        <f>"1754"</f>
        <v>1754</v>
      </c>
      <c r="Z181" s="2" t="str">
        <f>"1801"</f>
        <v>1801</v>
      </c>
      <c r="AA181" s="2" t="str">
        <f>"1808"</f>
        <v>1808</v>
      </c>
      <c r="AB181" s="2" t="str">
        <f>"1815"</f>
        <v>1815</v>
      </c>
      <c r="AC181" s="2" t="str">
        <f>"1822"</f>
        <v>1822</v>
      </c>
      <c r="AD181" s="2" t="str">
        <f>"1829"</f>
        <v>1829</v>
      </c>
      <c r="AE181" s="2" t="str">
        <f>"1836"</f>
        <v>1836</v>
      </c>
    </row>
    <row r="182" spans="2:31" ht="12.75" customHeight="1" x14ac:dyDescent="0.15">
      <c r="B182" s="3" t="s">
        <v>5</v>
      </c>
      <c r="C182" s="2" t="s">
        <v>22</v>
      </c>
      <c r="D182" s="2" t="str">
        <f>"1727"</f>
        <v>1727</v>
      </c>
      <c r="E182" s="2" t="str">
        <f>"1734"</f>
        <v>1734</v>
      </c>
      <c r="F182" s="2" t="str">
        <f>"1741"</f>
        <v>1741</v>
      </c>
      <c r="G182" s="2" t="str">
        <f>"1748"</f>
        <v>1748</v>
      </c>
      <c r="H182" s="2" t="str">
        <f>"1755"</f>
        <v>1755</v>
      </c>
      <c r="I182" s="2" t="str">
        <f>"1802"</f>
        <v>1802</v>
      </c>
      <c r="J182" s="2" t="str">
        <f>"1809"</f>
        <v>1809</v>
      </c>
      <c r="K182" s="2" t="str">
        <f>"1816"</f>
        <v>1816</v>
      </c>
      <c r="L182" s="2" t="str">
        <f>"1823"</f>
        <v>1823</v>
      </c>
      <c r="M182" s="2" t="str">
        <f>"1830"</f>
        <v>1830</v>
      </c>
      <c r="N182" s="2" t="str">
        <f>"1837"</f>
        <v>1837</v>
      </c>
      <c r="O182" s="2" t="str">
        <f>"1844"</f>
        <v>1844</v>
      </c>
      <c r="R182" s="4" t="s">
        <v>10</v>
      </c>
      <c r="S182" s="2" t="s">
        <v>22</v>
      </c>
      <c r="T182" s="2" t="str">
        <f>"1721"</f>
        <v>1721</v>
      </c>
      <c r="U182" s="2" t="str">
        <f>"1728"</f>
        <v>1728</v>
      </c>
      <c r="V182" s="2" t="str">
        <f>"1735"</f>
        <v>1735</v>
      </c>
      <c r="W182" s="2" t="str">
        <f>"1742"</f>
        <v>1742</v>
      </c>
      <c r="X182" s="2" t="str">
        <f>"1749"</f>
        <v>1749</v>
      </c>
      <c r="Y182" s="2" t="str">
        <f>"1756"</f>
        <v>1756</v>
      </c>
      <c r="Z182" s="2" t="str">
        <f>"1803"</f>
        <v>1803</v>
      </c>
      <c r="AA182" s="2" t="str">
        <f>"1810"</f>
        <v>1810</v>
      </c>
      <c r="AB182" s="2" t="str">
        <f>"1817"</f>
        <v>1817</v>
      </c>
      <c r="AC182" s="2" t="str">
        <f>"1824"</f>
        <v>1824</v>
      </c>
      <c r="AD182" s="2" t="str">
        <f>"1831"</f>
        <v>1831</v>
      </c>
      <c r="AE182" s="2" t="str">
        <f>"1838"</f>
        <v>1838</v>
      </c>
    </row>
    <row r="183" spans="2:31" ht="12.75" customHeight="1" x14ac:dyDescent="0.15">
      <c r="B183" s="3" t="s">
        <v>4</v>
      </c>
      <c r="C183" s="2" t="s">
        <v>22</v>
      </c>
      <c r="D183" s="2" t="str">
        <f>"1728"</f>
        <v>1728</v>
      </c>
      <c r="E183" s="2" t="str">
        <f>"1735"</f>
        <v>1735</v>
      </c>
      <c r="F183" s="2" t="str">
        <f>"1742"</f>
        <v>1742</v>
      </c>
      <c r="G183" s="2" t="str">
        <f>"1749"</f>
        <v>1749</v>
      </c>
      <c r="H183" s="2" t="str">
        <f>"1756"</f>
        <v>1756</v>
      </c>
      <c r="I183" s="2" t="str">
        <f>"1803"</f>
        <v>1803</v>
      </c>
      <c r="J183" s="2" t="str">
        <f>"1810"</f>
        <v>1810</v>
      </c>
      <c r="K183" s="2" t="str">
        <f>"1817"</f>
        <v>1817</v>
      </c>
      <c r="L183" s="2" t="str">
        <f>"1824"</f>
        <v>1824</v>
      </c>
      <c r="M183" s="2" t="str">
        <f>"1831"</f>
        <v>1831</v>
      </c>
      <c r="N183" s="2" t="str">
        <f>"1838"</f>
        <v>1838</v>
      </c>
      <c r="O183" s="2" t="str">
        <f>"1845"</f>
        <v>1845</v>
      </c>
      <c r="R183" s="4" t="s">
        <v>11</v>
      </c>
      <c r="S183" s="2" t="s">
        <v>22</v>
      </c>
      <c r="T183" s="2" t="str">
        <f>"1723"</f>
        <v>1723</v>
      </c>
      <c r="U183" s="2" t="str">
        <f>"1730"</f>
        <v>1730</v>
      </c>
      <c r="V183" s="2" t="str">
        <f>"1737"</f>
        <v>1737</v>
      </c>
      <c r="W183" s="2" t="str">
        <f>"1744"</f>
        <v>1744</v>
      </c>
      <c r="X183" s="2" t="str">
        <f>"1751"</f>
        <v>1751</v>
      </c>
      <c r="Y183" s="2" t="str">
        <f>"1758"</f>
        <v>1758</v>
      </c>
      <c r="Z183" s="2" t="str">
        <f>"1805"</f>
        <v>1805</v>
      </c>
      <c r="AA183" s="2" t="str">
        <f>"1812"</f>
        <v>1812</v>
      </c>
      <c r="AB183" s="2" t="str">
        <f>"1819"</f>
        <v>1819</v>
      </c>
      <c r="AC183" s="2" t="str">
        <f>"1826"</f>
        <v>1826</v>
      </c>
      <c r="AD183" s="2" t="str">
        <f>"1833"</f>
        <v>1833</v>
      </c>
      <c r="AE183" s="2" t="str">
        <f>"1840"</f>
        <v>1840</v>
      </c>
    </row>
    <row r="184" spans="2:31" ht="12.75" customHeight="1" x14ac:dyDescent="0.15">
      <c r="B184" s="3" t="s">
        <v>3</v>
      </c>
      <c r="C184" s="2" t="s">
        <v>22</v>
      </c>
      <c r="D184" s="2" t="str">
        <f>"1730"</f>
        <v>1730</v>
      </c>
      <c r="E184" s="2" t="str">
        <f>"1737"</f>
        <v>1737</v>
      </c>
      <c r="F184" s="2" t="str">
        <f>"1744"</f>
        <v>1744</v>
      </c>
      <c r="G184" s="2" t="str">
        <f>"1751"</f>
        <v>1751</v>
      </c>
      <c r="H184" s="2" t="str">
        <f>"1758"</f>
        <v>1758</v>
      </c>
      <c r="I184" s="2" t="str">
        <f>"1805"</f>
        <v>1805</v>
      </c>
      <c r="J184" s="2" t="str">
        <f>"1812"</f>
        <v>1812</v>
      </c>
      <c r="K184" s="2" t="str">
        <f>"1819"</f>
        <v>1819</v>
      </c>
      <c r="L184" s="2" t="str">
        <f>"1826"</f>
        <v>1826</v>
      </c>
      <c r="M184" s="2" t="str">
        <f>"1833"</f>
        <v>1833</v>
      </c>
      <c r="N184" s="2" t="str">
        <f>"1840"</f>
        <v>1840</v>
      </c>
      <c r="O184" s="2" t="str">
        <f>"1847"</f>
        <v>1847</v>
      </c>
      <c r="R184" s="4" t="s">
        <v>12</v>
      </c>
      <c r="S184" s="2" t="s">
        <v>22</v>
      </c>
      <c r="T184" s="2" t="str">
        <f>"1724"</f>
        <v>1724</v>
      </c>
      <c r="U184" s="2" t="str">
        <f>"1731"</f>
        <v>1731</v>
      </c>
      <c r="V184" s="2" t="str">
        <f>"1738"</f>
        <v>1738</v>
      </c>
      <c r="W184" s="2" t="str">
        <f>"1745"</f>
        <v>1745</v>
      </c>
      <c r="X184" s="2" t="str">
        <f>"1752"</f>
        <v>1752</v>
      </c>
      <c r="Y184" s="2" t="str">
        <f>"1759"</f>
        <v>1759</v>
      </c>
      <c r="Z184" s="2" t="str">
        <f>"1806"</f>
        <v>1806</v>
      </c>
      <c r="AA184" s="2" t="str">
        <f>"1813"</f>
        <v>1813</v>
      </c>
      <c r="AB184" s="2" t="str">
        <f>"1820"</f>
        <v>1820</v>
      </c>
      <c r="AC184" s="2" t="str">
        <f>"1827"</f>
        <v>1827</v>
      </c>
      <c r="AD184" s="2" t="str">
        <f>"1834"</f>
        <v>1834</v>
      </c>
      <c r="AE184" s="2" t="str">
        <f>"1841"</f>
        <v>1841</v>
      </c>
    </row>
    <row r="185" spans="2:31" ht="12.75" customHeight="1" x14ac:dyDescent="0.15">
      <c r="B185" s="3" t="s">
        <v>2</v>
      </c>
      <c r="C185" s="2" t="s">
        <v>22</v>
      </c>
      <c r="D185" s="2" t="str">
        <f>"1732"</f>
        <v>1732</v>
      </c>
      <c r="E185" s="2" t="str">
        <f>"1739"</f>
        <v>1739</v>
      </c>
      <c r="F185" s="2" t="str">
        <f>"1746"</f>
        <v>1746</v>
      </c>
      <c r="G185" s="2" t="str">
        <f>"1753"</f>
        <v>1753</v>
      </c>
      <c r="H185" s="2" t="str">
        <f>"1800"</f>
        <v>1800</v>
      </c>
      <c r="I185" s="2" t="str">
        <f>"1807"</f>
        <v>1807</v>
      </c>
      <c r="J185" s="2" t="str">
        <f>"1814"</f>
        <v>1814</v>
      </c>
      <c r="K185" s="2" t="str">
        <f>"1821"</f>
        <v>1821</v>
      </c>
      <c r="L185" s="2" t="str">
        <f>"1828"</f>
        <v>1828</v>
      </c>
      <c r="M185" s="2" t="str">
        <f>"1835"</f>
        <v>1835</v>
      </c>
      <c r="N185" s="2" t="str">
        <f>"1842"</f>
        <v>1842</v>
      </c>
      <c r="O185" s="2" t="str">
        <f>"1849"</f>
        <v>1849</v>
      </c>
      <c r="R185" s="4" t="s">
        <v>13</v>
      </c>
      <c r="S185" s="2" t="s">
        <v>22</v>
      </c>
      <c r="T185" s="2" t="str">
        <f>"1726"</f>
        <v>1726</v>
      </c>
      <c r="U185" s="2" t="str">
        <f>"1733"</f>
        <v>1733</v>
      </c>
      <c r="V185" s="2" t="str">
        <f>"1740"</f>
        <v>1740</v>
      </c>
      <c r="W185" s="2" t="str">
        <f>"1747"</f>
        <v>1747</v>
      </c>
      <c r="X185" s="2" t="str">
        <f>"1754"</f>
        <v>1754</v>
      </c>
      <c r="Y185" s="2" t="str">
        <f>"1801"</f>
        <v>1801</v>
      </c>
      <c r="Z185" s="2" t="str">
        <f>"1808"</f>
        <v>1808</v>
      </c>
      <c r="AA185" s="2" t="str">
        <f>"1815"</f>
        <v>1815</v>
      </c>
      <c r="AB185" s="2" t="str">
        <f>"1822"</f>
        <v>1822</v>
      </c>
      <c r="AC185" s="2" t="str">
        <f>"1829"</f>
        <v>1829</v>
      </c>
      <c r="AD185" s="2" t="str">
        <f>"1836"</f>
        <v>1836</v>
      </c>
      <c r="AE185" s="2" t="str">
        <f>"1843"</f>
        <v>1843</v>
      </c>
    </row>
    <row r="186" spans="2:31" ht="12.75" customHeight="1" x14ac:dyDescent="0.15">
      <c r="B186" s="3" t="s">
        <v>1</v>
      </c>
      <c r="C186" s="2" t="s">
        <v>22</v>
      </c>
      <c r="D186" s="2" t="str">
        <f>"1734"</f>
        <v>1734</v>
      </c>
      <c r="E186" s="2" t="str">
        <f>"1741"</f>
        <v>1741</v>
      </c>
      <c r="F186" s="2" t="str">
        <f>"1748"</f>
        <v>1748</v>
      </c>
      <c r="G186" s="2" t="str">
        <f>"1755"</f>
        <v>1755</v>
      </c>
      <c r="H186" s="2" t="str">
        <f>"1802"</f>
        <v>1802</v>
      </c>
      <c r="I186" s="2" t="str">
        <f>"1809"</f>
        <v>1809</v>
      </c>
      <c r="J186" s="2" t="str">
        <f>"1816"</f>
        <v>1816</v>
      </c>
      <c r="K186" s="2" t="str">
        <f>"1823"</f>
        <v>1823</v>
      </c>
      <c r="L186" s="2" t="str">
        <f>"1830"</f>
        <v>1830</v>
      </c>
      <c r="M186" s="2" t="str">
        <f>"1837"</f>
        <v>1837</v>
      </c>
      <c r="N186" s="2" t="str">
        <f>"1844"</f>
        <v>1844</v>
      </c>
      <c r="O186" s="2" t="str">
        <f>"1851"</f>
        <v>1851</v>
      </c>
      <c r="R186" s="4" t="s">
        <v>14</v>
      </c>
      <c r="S186" s="2" t="s">
        <v>22</v>
      </c>
      <c r="T186" s="2" t="str">
        <f>"1728"</f>
        <v>1728</v>
      </c>
      <c r="U186" s="2" t="str">
        <f>"1735"</f>
        <v>1735</v>
      </c>
      <c r="V186" s="2" t="str">
        <f>"1742"</f>
        <v>1742</v>
      </c>
      <c r="W186" s="2" t="str">
        <f>"1749"</f>
        <v>1749</v>
      </c>
      <c r="X186" s="2" t="str">
        <f>"1756"</f>
        <v>1756</v>
      </c>
      <c r="Y186" s="2" t="str">
        <f>"1803"</f>
        <v>1803</v>
      </c>
      <c r="Z186" s="2" t="str">
        <f>"1810"</f>
        <v>1810</v>
      </c>
      <c r="AA186" s="2" t="str">
        <f>"1817"</f>
        <v>1817</v>
      </c>
      <c r="AB186" s="2" t="str">
        <f>"1824"</f>
        <v>1824</v>
      </c>
      <c r="AC186" s="2" t="str">
        <f>"1831"</f>
        <v>1831</v>
      </c>
      <c r="AD186" s="2" t="str">
        <f>"1838"</f>
        <v>1838</v>
      </c>
      <c r="AE186" s="2" t="str">
        <f>"1845"</f>
        <v>1845</v>
      </c>
    </row>
    <row r="187" spans="2:31" ht="12.75" customHeight="1" x14ac:dyDescent="0.15">
      <c r="B187" s="3" t="s">
        <v>0</v>
      </c>
      <c r="C187" s="2" t="s">
        <v>18</v>
      </c>
      <c r="D187" s="2" t="str">
        <f>"1737"</f>
        <v>1737</v>
      </c>
      <c r="E187" s="2" t="str">
        <f>"1744"</f>
        <v>1744</v>
      </c>
      <c r="F187" s="2" t="str">
        <f>"1751"</f>
        <v>1751</v>
      </c>
      <c r="G187" s="2" t="str">
        <f>"1758"</f>
        <v>1758</v>
      </c>
      <c r="H187" s="2" t="str">
        <f>"1805"</f>
        <v>1805</v>
      </c>
      <c r="I187" s="2" t="str">
        <f>"1812"</f>
        <v>1812</v>
      </c>
      <c r="J187" s="2" t="str">
        <f>"1819"</f>
        <v>1819</v>
      </c>
      <c r="K187" s="2" t="str">
        <f>"1826"</f>
        <v>1826</v>
      </c>
      <c r="L187" s="2" t="str">
        <f>"1833"</f>
        <v>1833</v>
      </c>
      <c r="M187" s="2" t="str">
        <f>"1840"</f>
        <v>1840</v>
      </c>
      <c r="N187" s="2" t="str">
        <f>"1847"</f>
        <v>1847</v>
      </c>
      <c r="O187" s="2" t="str">
        <f>"1854"</f>
        <v>1854</v>
      </c>
      <c r="R187" s="4" t="s">
        <v>15</v>
      </c>
      <c r="S187" s="2" t="s">
        <v>18</v>
      </c>
      <c r="T187" s="2" t="str">
        <f>"1730"</f>
        <v>1730</v>
      </c>
      <c r="U187" s="2" t="str">
        <f>"1737"</f>
        <v>1737</v>
      </c>
      <c r="V187" s="2" t="str">
        <f>"1744"</f>
        <v>1744</v>
      </c>
      <c r="W187" s="2" t="str">
        <f>"1751"</f>
        <v>1751</v>
      </c>
      <c r="X187" s="2" t="str">
        <f>"1758"</f>
        <v>1758</v>
      </c>
      <c r="Y187" s="2" t="str">
        <f>"1805"</f>
        <v>1805</v>
      </c>
      <c r="Z187" s="2" t="str">
        <f>"1812"</f>
        <v>1812</v>
      </c>
      <c r="AA187" s="2" t="str">
        <f>"1819"</f>
        <v>1819</v>
      </c>
      <c r="AB187" s="2" t="str">
        <f>"1826"</f>
        <v>1826</v>
      </c>
      <c r="AC187" s="2" t="str">
        <f>"1833"</f>
        <v>1833</v>
      </c>
      <c r="AD187" s="2" t="str">
        <f>"1840"</f>
        <v>1840</v>
      </c>
      <c r="AE187" s="2" t="str">
        <f>"1847"</f>
        <v>1847</v>
      </c>
    </row>
    <row r="188" spans="2:31" ht="12.75" customHeight="1" x14ac:dyDescent="0.15">
      <c r="B188" s="10" t="s">
        <v>20</v>
      </c>
      <c r="C188" s="10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R188" s="10" t="s">
        <v>20</v>
      </c>
      <c r="S188" s="10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91" spans="2:31" ht="12.75" customHeight="1" x14ac:dyDescent="0.15">
      <c r="B191" s="12" t="s">
        <v>29</v>
      </c>
      <c r="C191" s="13"/>
      <c r="D191" s="13"/>
      <c r="E191" s="13"/>
      <c r="F191" s="13"/>
      <c r="G191" s="13"/>
      <c r="H191" s="13"/>
      <c r="M191" s="8" t="s">
        <v>24</v>
      </c>
      <c r="N191" s="8"/>
      <c r="O191" s="8"/>
      <c r="R191" s="12" t="s">
        <v>30</v>
      </c>
      <c r="S191" s="13"/>
      <c r="T191" s="13"/>
      <c r="U191" s="13"/>
      <c r="V191" s="13"/>
      <c r="W191" s="13"/>
      <c r="X191" s="13"/>
      <c r="AC191" s="8" t="s">
        <v>24</v>
      </c>
      <c r="AD191" s="8"/>
      <c r="AE191" s="8"/>
    </row>
    <row r="193" spans="2:31" ht="12.75" customHeight="1" x14ac:dyDescent="0.15">
      <c r="B193" s="10" t="s">
        <v>16</v>
      </c>
      <c r="C193" s="10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R193" s="10" t="s">
        <v>16</v>
      </c>
      <c r="S193" s="10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2:31" ht="12.75" customHeight="1" x14ac:dyDescent="0.15">
      <c r="B194" s="10" t="s">
        <v>19</v>
      </c>
      <c r="C194" s="10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R194" s="10" t="s">
        <v>19</v>
      </c>
      <c r="S194" s="10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2:31" ht="12.75" customHeight="1" x14ac:dyDescent="0.15">
      <c r="B195" s="3" t="s">
        <v>15</v>
      </c>
      <c r="C195" s="2" t="s">
        <v>17</v>
      </c>
      <c r="D195" s="2" t="str">
        <f>"1834"</f>
        <v>1834</v>
      </c>
      <c r="E195" s="2" t="str">
        <f>"1841"</f>
        <v>1841</v>
      </c>
      <c r="F195" s="2" t="str">
        <f>"1848"</f>
        <v>1848</v>
      </c>
      <c r="G195" s="2" t="str">
        <f>"1857"</f>
        <v>1857</v>
      </c>
      <c r="H195" s="2" t="str">
        <f>"1904"</f>
        <v>1904</v>
      </c>
      <c r="I195" s="2" t="str">
        <f>"1912"</f>
        <v>1912</v>
      </c>
      <c r="J195" s="2" t="str">
        <f>"1918"</f>
        <v>1918</v>
      </c>
      <c r="K195" s="2" t="str">
        <f>"1924"</f>
        <v>1924</v>
      </c>
      <c r="L195" s="2" t="str">
        <f>"1931"</f>
        <v>1931</v>
      </c>
      <c r="M195" s="2" t="str">
        <f>"1937"</f>
        <v>1937</v>
      </c>
      <c r="N195" s="2" t="str">
        <f>"1945"</f>
        <v>1945</v>
      </c>
      <c r="O195" s="2" t="str">
        <f>"1954"</f>
        <v>1954</v>
      </c>
      <c r="R195" s="3" t="s">
        <v>0</v>
      </c>
      <c r="S195" s="2" t="s">
        <v>17</v>
      </c>
      <c r="T195" s="2" t="str">
        <f>"1827"</f>
        <v>1827</v>
      </c>
      <c r="U195" s="2" t="str">
        <f>"1834"</f>
        <v>1834</v>
      </c>
      <c r="V195" s="2" t="str">
        <f>"1841"</f>
        <v>1841</v>
      </c>
      <c r="W195" s="2" t="str">
        <f>"1848"</f>
        <v>1848</v>
      </c>
      <c r="X195" s="2" t="str">
        <f>"1855"</f>
        <v>1855</v>
      </c>
      <c r="Y195" s="2" t="str">
        <f>"1903"</f>
        <v>1903</v>
      </c>
      <c r="Z195" s="2" t="str">
        <f>"1912"</f>
        <v>1912</v>
      </c>
      <c r="AA195" s="2" t="str">
        <f>"1920"</f>
        <v>1920</v>
      </c>
      <c r="AB195" s="2" t="str">
        <f>"1929"</f>
        <v>1929</v>
      </c>
      <c r="AC195" s="2" t="str">
        <f>"1937"</f>
        <v>1937</v>
      </c>
      <c r="AD195" s="2" t="str">
        <f>"1945"</f>
        <v>1945</v>
      </c>
      <c r="AE195" s="2" t="str">
        <f>"1953"</f>
        <v>1953</v>
      </c>
    </row>
    <row r="196" spans="2:31" ht="12.75" customHeight="1" x14ac:dyDescent="0.15">
      <c r="B196" s="3" t="s">
        <v>14</v>
      </c>
      <c r="C196" s="2" t="s">
        <v>22</v>
      </c>
      <c r="D196" s="2" t="str">
        <f>"1836"</f>
        <v>1836</v>
      </c>
      <c r="E196" s="2" t="str">
        <f>"1843"</f>
        <v>1843</v>
      </c>
      <c r="F196" s="2" t="str">
        <f>"1850"</f>
        <v>1850</v>
      </c>
      <c r="G196" s="2" t="str">
        <f>"1859"</f>
        <v>1859</v>
      </c>
      <c r="H196" s="2" t="str">
        <f>"1906"</f>
        <v>1906</v>
      </c>
      <c r="I196" s="2" t="str">
        <f>"1914"</f>
        <v>1914</v>
      </c>
      <c r="J196" s="2" t="str">
        <f>"1920"</f>
        <v>1920</v>
      </c>
      <c r="K196" s="2" t="str">
        <f>"1926"</f>
        <v>1926</v>
      </c>
      <c r="L196" s="2" t="str">
        <f>"1933"</f>
        <v>1933</v>
      </c>
      <c r="M196" s="2" t="str">
        <f>"1939"</f>
        <v>1939</v>
      </c>
      <c r="N196" s="2" t="str">
        <f>"1947"</f>
        <v>1947</v>
      </c>
      <c r="O196" s="2" t="str">
        <f>"1956"</f>
        <v>1956</v>
      </c>
      <c r="R196" s="4" t="s">
        <v>1</v>
      </c>
      <c r="S196" s="2" t="s">
        <v>22</v>
      </c>
      <c r="T196" s="2" t="str">
        <f>"1829"</f>
        <v>1829</v>
      </c>
      <c r="U196" s="2" t="str">
        <f>"1836"</f>
        <v>1836</v>
      </c>
      <c r="V196" s="2" t="str">
        <f>"1843"</f>
        <v>1843</v>
      </c>
      <c r="W196" s="2" t="str">
        <f>"1850"</f>
        <v>1850</v>
      </c>
      <c r="X196" s="2" t="str">
        <f>"1858"</f>
        <v>1858</v>
      </c>
      <c r="Y196" s="2" t="str">
        <f>"1906"</f>
        <v>1906</v>
      </c>
      <c r="Z196" s="2" t="str">
        <f>"1914"</f>
        <v>1914</v>
      </c>
      <c r="AA196" s="2" t="str">
        <f>"1923"</f>
        <v>1923</v>
      </c>
      <c r="AB196" s="2" t="str">
        <f>"1931"</f>
        <v>1931</v>
      </c>
      <c r="AC196" s="2" t="str">
        <f>"1939"</f>
        <v>1939</v>
      </c>
      <c r="AD196" s="2" t="str">
        <f>"1948"</f>
        <v>1948</v>
      </c>
      <c r="AE196" s="2" t="str">
        <f>"1956"</f>
        <v>1956</v>
      </c>
    </row>
    <row r="197" spans="2:31" ht="12.75" customHeight="1" x14ac:dyDescent="0.15">
      <c r="B197" s="3" t="s">
        <v>13</v>
      </c>
      <c r="C197" s="2" t="s">
        <v>22</v>
      </c>
      <c r="D197" s="2" t="str">
        <f>"1838"</f>
        <v>1838</v>
      </c>
      <c r="E197" s="2" t="str">
        <f>"1845"</f>
        <v>1845</v>
      </c>
      <c r="F197" s="2" t="str">
        <f>"1852"</f>
        <v>1852</v>
      </c>
      <c r="G197" s="2" t="str">
        <f>"1901"</f>
        <v>1901</v>
      </c>
      <c r="H197" s="2" t="str">
        <f>"1908"</f>
        <v>1908</v>
      </c>
      <c r="I197" s="2" t="str">
        <f>"1916"</f>
        <v>1916</v>
      </c>
      <c r="J197" s="2" t="str">
        <f>"1922"</f>
        <v>1922</v>
      </c>
      <c r="K197" s="2" t="str">
        <f>"1928"</f>
        <v>1928</v>
      </c>
      <c r="L197" s="2" t="str">
        <f>"1935"</f>
        <v>1935</v>
      </c>
      <c r="M197" s="2" t="str">
        <f>"1941"</f>
        <v>1941</v>
      </c>
      <c r="N197" s="2" t="str">
        <f>"1949"</f>
        <v>1949</v>
      </c>
      <c r="O197" s="2" t="str">
        <f>"1958"</f>
        <v>1958</v>
      </c>
      <c r="R197" s="4" t="s">
        <v>2</v>
      </c>
      <c r="S197" s="2" t="s">
        <v>22</v>
      </c>
      <c r="T197" s="2" t="str">
        <f>"1831"</f>
        <v>1831</v>
      </c>
      <c r="U197" s="2" t="str">
        <f>"1838"</f>
        <v>1838</v>
      </c>
      <c r="V197" s="2" t="str">
        <f>"1845"</f>
        <v>1845</v>
      </c>
      <c r="W197" s="2" t="str">
        <f>"1852"</f>
        <v>1852</v>
      </c>
      <c r="X197" s="2" t="str">
        <f>"1900"</f>
        <v>1900</v>
      </c>
      <c r="Y197" s="2" t="str">
        <f>"1908"</f>
        <v>1908</v>
      </c>
      <c r="Z197" s="2" t="str">
        <f>"1916"</f>
        <v>1916</v>
      </c>
      <c r="AA197" s="2" t="str">
        <f>"1925"</f>
        <v>1925</v>
      </c>
      <c r="AB197" s="2" t="str">
        <f>"1933"</f>
        <v>1933</v>
      </c>
      <c r="AC197" s="2" t="str">
        <f>"1941"</f>
        <v>1941</v>
      </c>
      <c r="AD197" s="2" t="str">
        <f>"1950"</f>
        <v>1950</v>
      </c>
      <c r="AE197" s="2" t="str">
        <f>"1958"</f>
        <v>1958</v>
      </c>
    </row>
    <row r="198" spans="2:31" ht="12.75" customHeight="1" x14ac:dyDescent="0.15">
      <c r="B198" s="3" t="s">
        <v>12</v>
      </c>
      <c r="C198" s="2" t="s">
        <v>22</v>
      </c>
      <c r="D198" s="2" t="str">
        <f>"1839"</f>
        <v>1839</v>
      </c>
      <c r="E198" s="2" t="str">
        <f>"1846"</f>
        <v>1846</v>
      </c>
      <c r="F198" s="2" t="str">
        <f>"1854"</f>
        <v>1854</v>
      </c>
      <c r="G198" s="2" t="str">
        <f>"1902"</f>
        <v>1902</v>
      </c>
      <c r="H198" s="2" t="str">
        <f>"1910"</f>
        <v>1910</v>
      </c>
      <c r="I198" s="2" t="str">
        <f>"1917"</f>
        <v>1917</v>
      </c>
      <c r="J198" s="2" t="str">
        <f>"1923"</f>
        <v>1923</v>
      </c>
      <c r="K198" s="2" t="str">
        <f>"1930"</f>
        <v>1930</v>
      </c>
      <c r="L198" s="2" t="str">
        <f>"1936"</f>
        <v>1936</v>
      </c>
      <c r="M198" s="2" t="str">
        <f>"1942"</f>
        <v>1942</v>
      </c>
      <c r="N198" s="2" t="str">
        <f>"1951"</f>
        <v>1951</v>
      </c>
      <c r="O198" s="2" t="str">
        <f>"1959"</f>
        <v>1959</v>
      </c>
      <c r="R198" s="4" t="s">
        <v>3</v>
      </c>
      <c r="S198" s="2" t="s">
        <v>22</v>
      </c>
      <c r="T198" s="2" t="str">
        <f>"1834"</f>
        <v>1834</v>
      </c>
      <c r="U198" s="2" t="str">
        <f>"1841"</f>
        <v>1841</v>
      </c>
      <c r="V198" s="2" t="str">
        <f>"1848"</f>
        <v>1848</v>
      </c>
      <c r="W198" s="2" t="str">
        <f>"1855"</f>
        <v>1855</v>
      </c>
      <c r="X198" s="2" t="str">
        <f>"1902"</f>
        <v>1902</v>
      </c>
      <c r="Y198" s="2" t="str">
        <f>"1910"</f>
        <v>1910</v>
      </c>
      <c r="Z198" s="2" t="str">
        <f>"1919"</f>
        <v>1919</v>
      </c>
      <c r="AA198" s="2" t="str">
        <f>"1927"</f>
        <v>1927</v>
      </c>
      <c r="AB198" s="2" t="str">
        <f>"1936"</f>
        <v>1936</v>
      </c>
      <c r="AC198" s="2" t="str">
        <f>"1944"</f>
        <v>1944</v>
      </c>
      <c r="AD198" s="2" t="str">
        <f>"1952"</f>
        <v>1952</v>
      </c>
      <c r="AE198" s="2" t="str">
        <f>"2000"</f>
        <v>2000</v>
      </c>
    </row>
    <row r="199" spans="2:31" ht="12.75" customHeight="1" x14ac:dyDescent="0.15">
      <c r="B199" s="3" t="s">
        <v>11</v>
      </c>
      <c r="C199" s="2" t="s">
        <v>22</v>
      </c>
      <c r="D199" s="2" t="str">
        <f>"1841"</f>
        <v>1841</v>
      </c>
      <c r="E199" s="2" t="str">
        <f>"1848"</f>
        <v>1848</v>
      </c>
      <c r="F199" s="2" t="str">
        <f>"1855"</f>
        <v>1855</v>
      </c>
      <c r="G199" s="2" t="str">
        <f>"1904"</f>
        <v>1904</v>
      </c>
      <c r="H199" s="2" t="str">
        <f>"1911"</f>
        <v>1911</v>
      </c>
      <c r="I199" s="2" t="str">
        <f>"1919"</f>
        <v>1919</v>
      </c>
      <c r="J199" s="2" t="str">
        <f>"1925"</f>
        <v>1925</v>
      </c>
      <c r="K199" s="2" t="str">
        <f>"1931"</f>
        <v>1931</v>
      </c>
      <c r="L199" s="2" t="str">
        <f>"1938"</f>
        <v>1938</v>
      </c>
      <c r="M199" s="2" t="str">
        <f>"1944"</f>
        <v>1944</v>
      </c>
      <c r="N199" s="2" t="str">
        <f>"1952"</f>
        <v>1952</v>
      </c>
      <c r="O199" s="2" t="str">
        <f>"2001"</f>
        <v>2001</v>
      </c>
      <c r="R199" s="4" t="s">
        <v>4</v>
      </c>
      <c r="S199" s="2" t="s">
        <v>22</v>
      </c>
      <c r="T199" s="2" t="str">
        <f>"1835"</f>
        <v>1835</v>
      </c>
      <c r="U199" s="2" t="str">
        <f>"1842"</f>
        <v>1842</v>
      </c>
      <c r="V199" s="2" t="str">
        <f>"1849"</f>
        <v>1849</v>
      </c>
      <c r="W199" s="2" t="str">
        <f>"1856"</f>
        <v>1856</v>
      </c>
      <c r="X199" s="2" t="str">
        <f>"1904"</f>
        <v>1904</v>
      </c>
      <c r="Y199" s="2" t="str">
        <f>"1912"</f>
        <v>1912</v>
      </c>
      <c r="Z199" s="2" t="str">
        <f>"1920"</f>
        <v>1920</v>
      </c>
      <c r="AA199" s="2" t="str">
        <f>"1929"</f>
        <v>1929</v>
      </c>
      <c r="AB199" s="2" t="str">
        <f>"1937"</f>
        <v>1937</v>
      </c>
      <c r="AC199" s="2" t="str">
        <f>"1945"</f>
        <v>1945</v>
      </c>
      <c r="AD199" s="2" t="str">
        <f>"1954"</f>
        <v>1954</v>
      </c>
      <c r="AE199" s="2" t="str">
        <f>"2002"</f>
        <v>2002</v>
      </c>
    </row>
    <row r="200" spans="2:31" ht="12.75" customHeight="1" x14ac:dyDescent="0.15">
      <c r="B200" s="3" t="s">
        <v>10</v>
      </c>
      <c r="C200" s="2" t="s">
        <v>22</v>
      </c>
      <c r="D200" s="2" t="str">
        <f>"1843"</f>
        <v>1843</v>
      </c>
      <c r="E200" s="2" t="str">
        <f>"1850"</f>
        <v>1850</v>
      </c>
      <c r="F200" s="2" t="str">
        <f>"1858"</f>
        <v>1858</v>
      </c>
      <c r="G200" s="2" t="str">
        <f>"1906"</f>
        <v>1906</v>
      </c>
      <c r="H200" s="2" t="str">
        <f>"1914"</f>
        <v>1914</v>
      </c>
      <c r="I200" s="2" t="str">
        <f>"1921"</f>
        <v>1921</v>
      </c>
      <c r="J200" s="2" t="str">
        <f>"1927"</f>
        <v>1927</v>
      </c>
      <c r="K200" s="2" t="str">
        <f>"1934"</f>
        <v>1934</v>
      </c>
      <c r="L200" s="2" t="str">
        <f>"1940"</f>
        <v>1940</v>
      </c>
      <c r="M200" s="2" t="str">
        <f>"1946"</f>
        <v>1946</v>
      </c>
      <c r="N200" s="2" t="str">
        <f>"1955"</f>
        <v>1955</v>
      </c>
      <c r="O200" s="2" t="str">
        <f>"2003"</f>
        <v>2003</v>
      </c>
      <c r="R200" s="4" t="s">
        <v>5</v>
      </c>
      <c r="S200" s="2" t="s">
        <v>22</v>
      </c>
      <c r="T200" s="2" t="str">
        <f>"1837"</f>
        <v>1837</v>
      </c>
      <c r="U200" s="2" t="str">
        <f>"1844"</f>
        <v>1844</v>
      </c>
      <c r="V200" s="2" t="str">
        <f>"1851"</f>
        <v>1851</v>
      </c>
      <c r="W200" s="2" t="str">
        <f>"1858"</f>
        <v>1858</v>
      </c>
      <c r="X200" s="2" t="str">
        <f>"1905"</f>
        <v>1905</v>
      </c>
      <c r="Y200" s="2" t="str">
        <f>"1913"</f>
        <v>1913</v>
      </c>
      <c r="Z200" s="2" t="str">
        <f>"1922"</f>
        <v>1922</v>
      </c>
      <c r="AA200" s="2" t="str">
        <f>"1930"</f>
        <v>1930</v>
      </c>
      <c r="AB200" s="2" t="str">
        <f>"1939"</f>
        <v>1939</v>
      </c>
      <c r="AC200" s="2" t="str">
        <f>"1947"</f>
        <v>1947</v>
      </c>
      <c r="AD200" s="2" t="str">
        <f>"1955"</f>
        <v>1955</v>
      </c>
      <c r="AE200" s="2" t="str">
        <f>"2003"</f>
        <v>2003</v>
      </c>
    </row>
    <row r="201" spans="2:31" ht="12.75" customHeight="1" x14ac:dyDescent="0.15">
      <c r="B201" s="3" t="s">
        <v>9</v>
      </c>
      <c r="C201" s="2" t="s">
        <v>22</v>
      </c>
      <c r="D201" s="2" t="str">
        <f>"1845"</f>
        <v>1845</v>
      </c>
      <c r="E201" s="2" t="str">
        <f>"1852"</f>
        <v>1852</v>
      </c>
      <c r="F201" s="2" t="str">
        <f>"1859"</f>
        <v>1859</v>
      </c>
      <c r="G201" s="2" t="str">
        <f>"1908"</f>
        <v>1908</v>
      </c>
      <c r="H201" s="2" t="str">
        <f>"1915"</f>
        <v>1915</v>
      </c>
      <c r="I201" s="2" t="str">
        <f>"1923"</f>
        <v>1923</v>
      </c>
      <c r="J201" s="2" t="str">
        <f>"1929"</f>
        <v>1929</v>
      </c>
      <c r="K201" s="2" t="str">
        <f>"1935"</f>
        <v>1935</v>
      </c>
      <c r="L201" s="2" t="str">
        <f>"1942"</f>
        <v>1942</v>
      </c>
      <c r="M201" s="2" t="str">
        <f>"1948"</f>
        <v>1948</v>
      </c>
      <c r="N201" s="2" t="str">
        <f>"1956"</f>
        <v>1956</v>
      </c>
      <c r="O201" s="2" t="str">
        <f>"2005"</f>
        <v>2005</v>
      </c>
      <c r="R201" s="4" t="s">
        <v>6</v>
      </c>
      <c r="S201" s="2" t="s">
        <v>22</v>
      </c>
      <c r="T201" s="2" t="str">
        <f>"1838"</f>
        <v>1838</v>
      </c>
      <c r="U201" s="2" t="str">
        <f>"1845"</f>
        <v>1845</v>
      </c>
      <c r="V201" s="2" t="str">
        <f>"1852"</f>
        <v>1852</v>
      </c>
      <c r="W201" s="2" t="str">
        <f>"1859"</f>
        <v>1859</v>
      </c>
      <c r="X201" s="2" t="str">
        <f>"1907"</f>
        <v>1907</v>
      </c>
      <c r="Y201" s="2" t="str">
        <f>"1915"</f>
        <v>1915</v>
      </c>
      <c r="Z201" s="2" t="str">
        <f>"1923"</f>
        <v>1923</v>
      </c>
      <c r="AA201" s="2" t="str">
        <f>"1932"</f>
        <v>1932</v>
      </c>
      <c r="AB201" s="2" t="str">
        <f>"1940"</f>
        <v>1940</v>
      </c>
      <c r="AC201" s="2" t="str">
        <f>"1948"</f>
        <v>1948</v>
      </c>
      <c r="AD201" s="2" t="str">
        <f>"1957"</f>
        <v>1957</v>
      </c>
      <c r="AE201" s="2" t="str">
        <f>"2005"</f>
        <v>2005</v>
      </c>
    </row>
    <row r="202" spans="2:31" ht="12.75" customHeight="1" x14ac:dyDescent="0.15">
      <c r="B202" s="3" t="s">
        <v>8</v>
      </c>
      <c r="C202" s="2" t="s">
        <v>22</v>
      </c>
      <c r="D202" s="2" t="str">
        <f>"1846"</f>
        <v>1846</v>
      </c>
      <c r="E202" s="2" t="str">
        <f>"1853"</f>
        <v>1853</v>
      </c>
      <c r="F202" s="2" t="str">
        <f>"1901"</f>
        <v>1901</v>
      </c>
      <c r="G202" s="2" t="str">
        <f>"1909"</f>
        <v>1909</v>
      </c>
      <c r="H202" s="2" t="str">
        <f>"1917"</f>
        <v>1917</v>
      </c>
      <c r="I202" s="2" t="str">
        <f>"1924"</f>
        <v>1924</v>
      </c>
      <c r="J202" s="2" t="str">
        <f>"1930"</f>
        <v>1930</v>
      </c>
      <c r="K202" s="2" t="str">
        <f>"1937"</f>
        <v>1937</v>
      </c>
      <c r="L202" s="2" t="str">
        <f>"1943"</f>
        <v>1943</v>
      </c>
      <c r="M202" s="2" t="str">
        <f>"1949"</f>
        <v>1949</v>
      </c>
      <c r="N202" s="2" t="str">
        <f>"1958"</f>
        <v>1958</v>
      </c>
      <c r="O202" s="2" t="str">
        <f>"2006"</f>
        <v>2006</v>
      </c>
      <c r="R202" s="4" t="s">
        <v>7</v>
      </c>
      <c r="S202" s="2" t="s">
        <v>22</v>
      </c>
      <c r="T202" s="2" t="str">
        <f>"1840"</f>
        <v>1840</v>
      </c>
      <c r="U202" s="2" t="str">
        <f>"1847"</f>
        <v>1847</v>
      </c>
      <c r="V202" s="2" t="str">
        <f>"1854"</f>
        <v>1854</v>
      </c>
      <c r="W202" s="2" t="str">
        <f>"1901"</f>
        <v>1901</v>
      </c>
      <c r="X202" s="2" t="str">
        <f>"1908"</f>
        <v>1908</v>
      </c>
      <c r="Y202" s="2" t="str">
        <f>"1916"</f>
        <v>1916</v>
      </c>
      <c r="Z202" s="2" t="str">
        <f>"1925"</f>
        <v>1925</v>
      </c>
      <c r="AA202" s="2" t="str">
        <f>"1933"</f>
        <v>1933</v>
      </c>
      <c r="AB202" s="2" t="str">
        <f>"1942"</f>
        <v>1942</v>
      </c>
      <c r="AC202" s="2" t="str">
        <f>"1950"</f>
        <v>1950</v>
      </c>
      <c r="AD202" s="2" t="str">
        <f>"1958"</f>
        <v>1958</v>
      </c>
      <c r="AE202" s="2" t="str">
        <f>"2006"</f>
        <v>2006</v>
      </c>
    </row>
    <row r="203" spans="2:31" ht="12.75" customHeight="1" x14ac:dyDescent="0.15">
      <c r="B203" s="3" t="s">
        <v>7</v>
      </c>
      <c r="C203" s="2" t="s">
        <v>22</v>
      </c>
      <c r="D203" s="2" t="str">
        <f>"1848"</f>
        <v>1848</v>
      </c>
      <c r="E203" s="2" t="str">
        <f>"1855"</f>
        <v>1855</v>
      </c>
      <c r="F203" s="2" t="str">
        <f>"1902"</f>
        <v>1902</v>
      </c>
      <c r="G203" s="2" t="str">
        <f>"1911"</f>
        <v>1911</v>
      </c>
      <c r="H203" s="2" t="str">
        <f>"1918"</f>
        <v>1918</v>
      </c>
      <c r="I203" s="2" t="str">
        <f>"1926"</f>
        <v>1926</v>
      </c>
      <c r="J203" s="2" t="str">
        <f>"1932"</f>
        <v>1932</v>
      </c>
      <c r="K203" s="2" t="str">
        <f>"1938"</f>
        <v>1938</v>
      </c>
      <c r="L203" s="2" t="str">
        <f>"1945"</f>
        <v>1945</v>
      </c>
      <c r="M203" s="2" t="str">
        <f>"1951"</f>
        <v>1951</v>
      </c>
      <c r="N203" s="2" t="str">
        <f>"1959"</f>
        <v>1959</v>
      </c>
      <c r="O203" s="2" t="str">
        <f>"2008"</f>
        <v>2008</v>
      </c>
      <c r="R203" s="4" t="s">
        <v>8</v>
      </c>
      <c r="S203" s="2" t="s">
        <v>22</v>
      </c>
      <c r="T203" s="2" t="str">
        <f>"1841"</f>
        <v>1841</v>
      </c>
      <c r="U203" s="2" t="str">
        <f>"1848"</f>
        <v>1848</v>
      </c>
      <c r="V203" s="2" t="str">
        <f>"1855"</f>
        <v>1855</v>
      </c>
      <c r="W203" s="2" t="str">
        <f>"1902"</f>
        <v>1902</v>
      </c>
      <c r="X203" s="2" t="str">
        <f>"1910"</f>
        <v>1910</v>
      </c>
      <c r="Y203" s="2" t="str">
        <f>"1918"</f>
        <v>1918</v>
      </c>
      <c r="Z203" s="2" t="str">
        <f>"1926"</f>
        <v>1926</v>
      </c>
      <c r="AA203" s="2" t="str">
        <f>"1935"</f>
        <v>1935</v>
      </c>
      <c r="AB203" s="2" t="str">
        <f>"1943"</f>
        <v>1943</v>
      </c>
      <c r="AC203" s="2" t="str">
        <f>"1951"</f>
        <v>1951</v>
      </c>
      <c r="AD203" s="2" t="str">
        <f>"2000"</f>
        <v>2000</v>
      </c>
      <c r="AE203" s="2" t="str">
        <f>"2008"</f>
        <v>2008</v>
      </c>
    </row>
    <row r="204" spans="2:31" ht="12.75" customHeight="1" x14ac:dyDescent="0.15">
      <c r="B204" s="3" t="s">
        <v>6</v>
      </c>
      <c r="C204" s="2" t="s">
        <v>22</v>
      </c>
      <c r="D204" s="2" t="str">
        <f>"1849"</f>
        <v>1849</v>
      </c>
      <c r="E204" s="2" t="str">
        <f>"1856"</f>
        <v>1856</v>
      </c>
      <c r="F204" s="2" t="str">
        <f>"1904"</f>
        <v>1904</v>
      </c>
      <c r="G204" s="2" t="str">
        <f>"1912"</f>
        <v>1912</v>
      </c>
      <c r="H204" s="2" t="str">
        <f>"1920"</f>
        <v>1920</v>
      </c>
      <c r="I204" s="2" t="str">
        <f>"1927"</f>
        <v>1927</v>
      </c>
      <c r="J204" s="2" t="str">
        <f>"1933"</f>
        <v>1933</v>
      </c>
      <c r="K204" s="2" t="str">
        <f>"1940"</f>
        <v>1940</v>
      </c>
      <c r="L204" s="2" t="str">
        <f>"1946"</f>
        <v>1946</v>
      </c>
      <c r="M204" s="2" t="str">
        <f>"1952"</f>
        <v>1952</v>
      </c>
      <c r="N204" s="2" t="str">
        <f>"2001"</f>
        <v>2001</v>
      </c>
      <c r="O204" s="2" t="str">
        <f>"2009"</f>
        <v>2009</v>
      </c>
      <c r="R204" s="4" t="s">
        <v>9</v>
      </c>
      <c r="S204" s="2" t="s">
        <v>22</v>
      </c>
      <c r="T204" s="2" t="str">
        <f>"1843"</f>
        <v>1843</v>
      </c>
      <c r="U204" s="2" t="str">
        <f>"1850"</f>
        <v>1850</v>
      </c>
      <c r="V204" s="2" t="str">
        <f>"1857"</f>
        <v>1857</v>
      </c>
      <c r="W204" s="2" t="str">
        <f>"1904"</f>
        <v>1904</v>
      </c>
      <c r="X204" s="2" t="str">
        <f>"1912"</f>
        <v>1912</v>
      </c>
      <c r="Y204" s="2" t="str">
        <f>"1920"</f>
        <v>1920</v>
      </c>
      <c r="Z204" s="2" t="str">
        <f>"1928"</f>
        <v>1928</v>
      </c>
      <c r="AA204" s="2" t="str">
        <f>"1937"</f>
        <v>1937</v>
      </c>
      <c r="AB204" s="2" t="str">
        <f>"1945"</f>
        <v>1945</v>
      </c>
      <c r="AC204" s="2" t="str">
        <f>"1953"</f>
        <v>1953</v>
      </c>
      <c r="AD204" s="2" t="str">
        <f>"2002"</f>
        <v>2002</v>
      </c>
      <c r="AE204" s="2" t="str">
        <f>"2010"</f>
        <v>2010</v>
      </c>
    </row>
    <row r="205" spans="2:31" ht="12.75" customHeight="1" x14ac:dyDescent="0.15">
      <c r="B205" s="3" t="s">
        <v>5</v>
      </c>
      <c r="C205" s="2" t="s">
        <v>22</v>
      </c>
      <c r="D205" s="2" t="str">
        <f>"1851"</f>
        <v>1851</v>
      </c>
      <c r="E205" s="2" t="str">
        <f>"1858"</f>
        <v>1858</v>
      </c>
      <c r="F205" s="2" t="str">
        <f>"1905"</f>
        <v>1905</v>
      </c>
      <c r="G205" s="2" t="str">
        <f>"1914"</f>
        <v>1914</v>
      </c>
      <c r="H205" s="2" t="str">
        <f>"1921"</f>
        <v>1921</v>
      </c>
      <c r="I205" s="2" t="str">
        <f>"1929"</f>
        <v>1929</v>
      </c>
      <c r="J205" s="2" t="str">
        <f>"1935"</f>
        <v>1935</v>
      </c>
      <c r="K205" s="2" t="str">
        <f>"1941"</f>
        <v>1941</v>
      </c>
      <c r="L205" s="2" t="str">
        <f>"1948"</f>
        <v>1948</v>
      </c>
      <c r="M205" s="2" t="str">
        <f>"1954"</f>
        <v>1954</v>
      </c>
      <c r="N205" s="2" t="str">
        <f>"2002"</f>
        <v>2002</v>
      </c>
      <c r="O205" s="2" t="str">
        <f>"2011"</f>
        <v>2011</v>
      </c>
      <c r="R205" s="4" t="s">
        <v>10</v>
      </c>
      <c r="S205" s="2" t="s">
        <v>22</v>
      </c>
      <c r="T205" s="2" t="str">
        <f>"1845"</f>
        <v>1845</v>
      </c>
      <c r="U205" s="2" t="str">
        <f>"1852"</f>
        <v>1852</v>
      </c>
      <c r="V205" s="2" t="str">
        <f>"1859"</f>
        <v>1859</v>
      </c>
      <c r="W205" s="2" t="str">
        <f>"1906"</f>
        <v>1906</v>
      </c>
      <c r="X205" s="2" t="str">
        <f>"1913"</f>
        <v>1913</v>
      </c>
      <c r="Y205" s="2" t="str">
        <f>"1921"</f>
        <v>1921</v>
      </c>
      <c r="Z205" s="2" t="str">
        <f>"1930"</f>
        <v>1930</v>
      </c>
      <c r="AA205" s="2" t="str">
        <f>"1938"</f>
        <v>1938</v>
      </c>
      <c r="AB205" s="2" t="str">
        <f>"1947"</f>
        <v>1947</v>
      </c>
      <c r="AC205" s="2" t="str">
        <f>"1955"</f>
        <v>1955</v>
      </c>
      <c r="AD205" s="2" t="str">
        <f>"2003"</f>
        <v>2003</v>
      </c>
      <c r="AE205" s="2" t="str">
        <f>"2011"</f>
        <v>2011</v>
      </c>
    </row>
    <row r="206" spans="2:31" ht="12.75" customHeight="1" x14ac:dyDescent="0.15">
      <c r="B206" s="3" t="s">
        <v>4</v>
      </c>
      <c r="C206" s="2" t="s">
        <v>22</v>
      </c>
      <c r="D206" s="2" t="str">
        <f>"1852"</f>
        <v>1852</v>
      </c>
      <c r="E206" s="2" t="str">
        <f>"1859"</f>
        <v>1859</v>
      </c>
      <c r="F206" s="2" t="str">
        <f>"1907"</f>
        <v>1907</v>
      </c>
      <c r="G206" s="2" t="str">
        <f>"1915"</f>
        <v>1915</v>
      </c>
      <c r="H206" s="2" t="str">
        <f>"1923"</f>
        <v>1923</v>
      </c>
      <c r="I206" s="2" t="str">
        <f>"1930"</f>
        <v>1930</v>
      </c>
      <c r="J206" s="2" t="str">
        <f>"1936"</f>
        <v>1936</v>
      </c>
      <c r="K206" s="2" t="str">
        <f>"1943"</f>
        <v>1943</v>
      </c>
      <c r="L206" s="2" t="str">
        <f>"1949"</f>
        <v>1949</v>
      </c>
      <c r="M206" s="2" t="str">
        <f>"1955"</f>
        <v>1955</v>
      </c>
      <c r="N206" s="2" t="str">
        <f>"2004"</f>
        <v>2004</v>
      </c>
      <c r="O206" s="2" t="str">
        <f>"2012"</f>
        <v>2012</v>
      </c>
      <c r="R206" s="4" t="s">
        <v>11</v>
      </c>
      <c r="S206" s="2" t="s">
        <v>22</v>
      </c>
      <c r="T206" s="2" t="str">
        <f>"1847"</f>
        <v>1847</v>
      </c>
      <c r="U206" s="2" t="str">
        <f>"1854"</f>
        <v>1854</v>
      </c>
      <c r="V206" s="2" t="str">
        <f>"1901"</f>
        <v>1901</v>
      </c>
      <c r="W206" s="2" t="str">
        <f>"1908"</f>
        <v>1908</v>
      </c>
      <c r="X206" s="2" t="str">
        <f>"1915"</f>
        <v>1915</v>
      </c>
      <c r="Y206" s="2" t="str">
        <f>"1923"</f>
        <v>1923</v>
      </c>
      <c r="Z206" s="2" t="str">
        <f>"1932"</f>
        <v>1932</v>
      </c>
      <c r="AA206" s="2" t="str">
        <f>"1940"</f>
        <v>1940</v>
      </c>
      <c r="AB206" s="2" t="str">
        <f>"1949"</f>
        <v>1949</v>
      </c>
      <c r="AC206" s="2" t="str">
        <f>"1957"</f>
        <v>1957</v>
      </c>
      <c r="AD206" s="2" t="str">
        <f>"2005"</f>
        <v>2005</v>
      </c>
      <c r="AE206" s="2" t="str">
        <f>"2013"</f>
        <v>2013</v>
      </c>
    </row>
    <row r="207" spans="2:31" ht="12.75" customHeight="1" x14ac:dyDescent="0.15">
      <c r="B207" s="3" t="s">
        <v>3</v>
      </c>
      <c r="C207" s="2" t="s">
        <v>22</v>
      </c>
      <c r="D207" s="2" t="str">
        <f>"1854"</f>
        <v>1854</v>
      </c>
      <c r="E207" s="2" t="str">
        <f>"1901"</f>
        <v>1901</v>
      </c>
      <c r="F207" s="2" t="str">
        <f>"1908"</f>
        <v>1908</v>
      </c>
      <c r="G207" s="2" t="str">
        <f>"1917"</f>
        <v>1917</v>
      </c>
      <c r="H207" s="2" t="str">
        <f>"1924"</f>
        <v>1924</v>
      </c>
      <c r="I207" s="2" t="str">
        <f>"1932"</f>
        <v>1932</v>
      </c>
      <c r="J207" s="2" t="str">
        <f>"1938"</f>
        <v>1938</v>
      </c>
      <c r="K207" s="2" t="str">
        <f>"1944"</f>
        <v>1944</v>
      </c>
      <c r="L207" s="2" t="str">
        <f>"1951"</f>
        <v>1951</v>
      </c>
      <c r="M207" s="2" t="str">
        <f>"1957"</f>
        <v>1957</v>
      </c>
      <c r="N207" s="2" t="str">
        <f>"2005"</f>
        <v>2005</v>
      </c>
      <c r="O207" s="2" t="str">
        <f>"2014"</f>
        <v>2014</v>
      </c>
      <c r="R207" s="4" t="s">
        <v>12</v>
      </c>
      <c r="S207" s="2" t="s">
        <v>22</v>
      </c>
      <c r="T207" s="2" t="str">
        <f>"1848"</f>
        <v>1848</v>
      </c>
      <c r="U207" s="2" t="str">
        <f>"1855"</f>
        <v>1855</v>
      </c>
      <c r="V207" s="2" t="str">
        <f>"1902"</f>
        <v>1902</v>
      </c>
      <c r="W207" s="2" t="str">
        <f>"1909"</f>
        <v>1909</v>
      </c>
      <c r="X207" s="2" t="str">
        <f>"1917"</f>
        <v>1917</v>
      </c>
      <c r="Y207" s="2" t="str">
        <f>"1925"</f>
        <v>1925</v>
      </c>
      <c r="Z207" s="2" t="str">
        <f>"1933"</f>
        <v>1933</v>
      </c>
      <c r="AA207" s="2" t="str">
        <f>"1942"</f>
        <v>1942</v>
      </c>
      <c r="AB207" s="2" t="str">
        <f>"1950"</f>
        <v>1950</v>
      </c>
      <c r="AC207" s="2" t="str">
        <f>"1958"</f>
        <v>1958</v>
      </c>
      <c r="AD207" s="2" t="str">
        <f>"2007"</f>
        <v>2007</v>
      </c>
      <c r="AE207" s="2" t="str">
        <f>"2015"</f>
        <v>2015</v>
      </c>
    </row>
    <row r="208" spans="2:31" ht="12.75" customHeight="1" x14ac:dyDescent="0.15">
      <c r="B208" s="3" t="s">
        <v>2</v>
      </c>
      <c r="C208" s="2" t="s">
        <v>22</v>
      </c>
      <c r="D208" s="2" t="str">
        <f>"1856"</f>
        <v>1856</v>
      </c>
      <c r="E208" s="2" t="str">
        <f>"1903"</f>
        <v>1903</v>
      </c>
      <c r="F208" s="2" t="str">
        <f>"1911"</f>
        <v>1911</v>
      </c>
      <c r="G208" s="2" t="str">
        <f>"1919"</f>
        <v>1919</v>
      </c>
      <c r="H208" s="2" t="str">
        <f>"1927"</f>
        <v>1927</v>
      </c>
      <c r="I208" s="2" t="str">
        <f>"1934"</f>
        <v>1934</v>
      </c>
      <c r="J208" s="2" t="str">
        <f>"1940"</f>
        <v>1940</v>
      </c>
      <c r="K208" s="2" t="str">
        <f>"1947"</f>
        <v>1947</v>
      </c>
      <c r="L208" s="2" t="str">
        <f>"1953"</f>
        <v>1953</v>
      </c>
      <c r="M208" s="2" t="str">
        <f>"1959"</f>
        <v>1959</v>
      </c>
      <c r="N208" s="2" t="str">
        <f>"2008"</f>
        <v>2008</v>
      </c>
      <c r="O208" s="2" t="str">
        <f>"2016"</f>
        <v>2016</v>
      </c>
      <c r="R208" s="4" t="s">
        <v>13</v>
      </c>
      <c r="S208" s="2" t="s">
        <v>22</v>
      </c>
      <c r="T208" s="2" t="str">
        <f>"1850"</f>
        <v>1850</v>
      </c>
      <c r="U208" s="2" t="str">
        <f>"1857"</f>
        <v>1857</v>
      </c>
      <c r="V208" s="2" t="str">
        <f>"1904"</f>
        <v>1904</v>
      </c>
      <c r="W208" s="2" t="str">
        <f>"1911"</f>
        <v>1911</v>
      </c>
      <c r="X208" s="2" t="str">
        <f>"1918"</f>
        <v>1918</v>
      </c>
      <c r="Y208" s="2" t="str">
        <f>"1926"</f>
        <v>1926</v>
      </c>
      <c r="Z208" s="2" t="str">
        <f>"1935"</f>
        <v>1935</v>
      </c>
      <c r="AA208" s="2" t="str">
        <f>"1943"</f>
        <v>1943</v>
      </c>
      <c r="AB208" s="2" t="str">
        <f>"1952"</f>
        <v>1952</v>
      </c>
      <c r="AC208" s="2" t="str">
        <f>"2000"</f>
        <v>2000</v>
      </c>
      <c r="AD208" s="2" t="str">
        <f>"2008"</f>
        <v>2008</v>
      </c>
      <c r="AE208" s="2" t="str">
        <f>"2016"</f>
        <v>2016</v>
      </c>
    </row>
    <row r="209" spans="2:31" ht="12.75" customHeight="1" x14ac:dyDescent="0.15">
      <c r="B209" s="3" t="s">
        <v>1</v>
      </c>
      <c r="C209" s="2" t="s">
        <v>22</v>
      </c>
      <c r="D209" s="2" t="str">
        <f>"1858"</f>
        <v>1858</v>
      </c>
      <c r="E209" s="2" t="str">
        <f>"1905"</f>
        <v>1905</v>
      </c>
      <c r="F209" s="2" t="str">
        <f>"1913"</f>
        <v>1913</v>
      </c>
      <c r="G209" s="2" t="str">
        <f>"1921"</f>
        <v>1921</v>
      </c>
      <c r="H209" s="2" t="str">
        <f>"1929"</f>
        <v>1929</v>
      </c>
      <c r="I209" s="2" t="str">
        <f>"1936"</f>
        <v>1936</v>
      </c>
      <c r="J209" s="2" t="str">
        <f>"1942"</f>
        <v>1942</v>
      </c>
      <c r="K209" s="2" t="str">
        <f>"1949"</f>
        <v>1949</v>
      </c>
      <c r="L209" s="2" t="str">
        <f>"1955"</f>
        <v>1955</v>
      </c>
      <c r="M209" s="2" t="str">
        <f>"2001"</f>
        <v>2001</v>
      </c>
      <c r="N209" s="2" t="str">
        <f>"2010"</f>
        <v>2010</v>
      </c>
      <c r="O209" s="2" t="str">
        <f>"2018"</f>
        <v>2018</v>
      </c>
      <c r="R209" s="4" t="s">
        <v>14</v>
      </c>
      <c r="S209" s="2" t="s">
        <v>22</v>
      </c>
      <c r="T209" s="2" t="str">
        <f>"1852"</f>
        <v>1852</v>
      </c>
      <c r="U209" s="2" t="str">
        <f>"1859"</f>
        <v>1859</v>
      </c>
      <c r="V209" s="2" t="str">
        <f>"1906"</f>
        <v>1906</v>
      </c>
      <c r="W209" s="2" t="str">
        <f>"1913"</f>
        <v>1913</v>
      </c>
      <c r="X209" s="2" t="str">
        <f>"1920"</f>
        <v>1920</v>
      </c>
      <c r="Y209" s="2" t="str">
        <f>"1928"</f>
        <v>1928</v>
      </c>
      <c r="Z209" s="2" t="str">
        <f>"1937"</f>
        <v>1937</v>
      </c>
      <c r="AA209" s="2" t="str">
        <f>"1945"</f>
        <v>1945</v>
      </c>
      <c r="AB209" s="2" t="str">
        <f>"1954"</f>
        <v>1954</v>
      </c>
      <c r="AC209" s="2" t="str">
        <f>"2002"</f>
        <v>2002</v>
      </c>
      <c r="AD209" s="2" t="str">
        <f>"2010"</f>
        <v>2010</v>
      </c>
      <c r="AE209" s="2" t="str">
        <f>"2018"</f>
        <v>2018</v>
      </c>
    </row>
    <row r="210" spans="2:31" ht="12.75" customHeight="1" x14ac:dyDescent="0.15">
      <c r="B210" s="3" t="s">
        <v>0</v>
      </c>
      <c r="C210" s="2" t="s">
        <v>18</v>
      </c>
      <c r="D210" s="2" t="str">
        <f>"1901"</f>
        <v>1901</v>
      </c>
      <c r="E210" s="2" t="str">
        <f>"1908"</f>
        <v>1908</v>
      </c>
      <c r="F210" s="2" t="str">
        <f>"1916"</f>
        <v>1916</v>
      </c>
      <c r="G210" s="2" t="str">
        <f>"1924"</f>
        <v>1924</v>
      </c>
      <c r="H210" s="2" t="str">
        <f>"1932"</f>
        <v>1932</v>
      </c>
      <c r="I210" s="2" t="str">
        <f>"1939"</f>
        <v>1939</v>
      </c>
      <c r="J210" s="2" t="str">
        <f>"1945"</f>
        <v>1945</v>
      </c>
      <c r="K210" s="2" t="str">
        <f>"1952"</f>
        <v>1952</v>
      </c>
      <c r="L210" s="2" t="str">
        <f>"1958"</f>
        <v>1958</v>
      </c>
      <c r="M210" s="2" t="str">
        <f>"2004"</f>
        <v>2004</v>
      </c>
      <c r="N210" s="2" t="str">
        <f>"2013"</f>
        <v>2013</v>
      </c>
      <c r="O210" s="2" t="str">
        <f>"2021"</f>
        <v>2021</v>
      </c>
      <c r="R210" s="4" t="s">
        <v>15</v>
      </c>
      <c r="S210" s="2" t="s">
        <v>18</v>
      </c>
      <c r="T210" s="2" t="str">
        <f>"1854"</f>
        <v>1854</v>
      </c>
      <c r="U210" s="2" t="str">
        <f>"1901"</f>
        <v>1901</v>
      </c>
      <c r="V210" s="2" t="str">
        <f>"1908"</f>
        <v>1908</v>
      </c>
      <c r="W210" s="2" t="str">
        <f>"1915"</f>
        <v>1915</v>
      </c>
      <c r="X210" s="2" t="str">
        <f>"1922"</f>
        <v>1922</v>
      </c>
      <c r="Y210" s="2" t="str">
        <f>"1930"</f>
        <v>1930</v>
      </c>
      <c r="Z210" s="2" t="str">
        <f>"1939"</f>
        <v>1939</v>
      </c>
      <c r="AA210" s="2" t="str">
        <f>"1947"</f>
        <v>1947</v>
      </c>
      <c r="AB210" s="2" t="str">
        <f>"1956"</f>
        <v>1956</v>
      </c>
      <c r="AC210" s="2" t="str">
        <f>"2004"</f>
        <v>2004</v>
      </c>
      <c r="AD210" s="2" t="str">
        <f>"2012"</f>
        <v>2012</v>
      </c>
      <c r="AE210" s="2" t="str">
        <f>"2020"</f>
        <v>2020</v>
      </c>
    </row>
    <row r="211" spans="2:31" ht="12.75" customHeight="1" x14ac:dyDescent="0.15">
      <c r="B211" s="10" t="s">
        <v>20</v>
      </c>
      <c r="C211" s="10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R211" s="10" t="s">
        <v>20</v>
      </c>
      <c r="S211" s="10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3" spans="2:31" ht="12.75" customHeight="1" x14ac:dyDescent="0.15">
      <c r="B213" s="10" t="s">
        <v>16</v>
      </c>
      <c r="C213" s="10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R213" s="10" t="s">
        <v>16</v>
      </c>
      <c r="S213" s="10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2:31" ht="12.75" customHeight="1" x14ac:dyDescent="0.15">
      <c r="B214" s="10" t="s">
        <v>19</v>
      </c>
      <c r="C214" s="10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R214" s="10" t="s">
        <v>19</v>
      </c>
      <c r="S214" s="10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2:31" ht="12.75" customHeight="1" x14ac:dyDescent="0.15">
      <c r="B215" s="3" t="s">
        <v>15</v>
      </c>
      <c r="C215" s="2" t="s">
        <v>17</v>
      </c>
      <c r="D215" s="2" t="str">
        <f>"2002"</f>
        <v>2002</v>
      </c>
      <c r="E215" s="2" t="str">
        <f>"2010"</f>
        <v>2010</v>
      </c>
      <c r="F215" s="2" t="str">
        <f>"2018"</f>
        <v>2018</v>
      </c>
      <c r="G215" s="2" t="str">
        <f>"2026"</f>
        <v>2026</v>
      </c>
      <c r="H215" s="2" t="str">
        <f>"2034"</f>
        <v>2034</v>
      </c>
      <c r="I215" s="2" t="str">
        <f>"2042"</f>
        <v>2042</v>
      </c>
      <c r="J215" s="2" t="str">
        <f>"2050"</f>
        <v>2050</v>
      </c>
      <c r="K215" s="2" t="str">
        <f>"2058"</f>
        <v>2058</v>
      </c>
      <c r="L215" s="2" t="str">
        <f>"2106"</f>
        <v>2106</v>
      </c>
      <c r="M215" s="2" t="str">
        <f>"2114"</f>
        <v>2114</v>
      </c>
      <c r="N215" s="2" t="str">
        <f>"2122"</f>
        <v>2122</v>
      </c>
      <c r="O215" s="2" t="str">
        <f>"2130"</f>
        <v>2130</v>
      </c>
      <c r="R215" s="3" t="s">
        <v>0</v>
      </c>
      <c r="S215" s="2" t="s">
        <v>17</v>
      </c>
      <c r="T215" s="2" t="str">
        <f>"2001"</f>
        <v>2001</v>
      </c>
      <c r="U215" s="2" t="str">
        <f>"2009"</f>
        <v>2009</v>
      </c>
      <c r="V215" s="2" t="str">
        <f>"2017"</f>
        <v>2017</v>
      </c>
      <c r="W215" s="2" t="str">
        <f>"2026"</f>
        <v>2026</v>
      </c>
      <c r="X215" s="2" t="str">
        <f>"2034"</f>
        <v>2034</v>
      </c>
      <c r="Y215" s="2" t="str">
        <f>"2042"</f>
        <v>2042</v>
      </c>
      <c r="Z215" s="2" t="str">
        <f>"2050"</f>
        <v>2050</v>
      </c>
      <c r="AA215" s="2" t="str">
        <f>"2058"</f>
        <v>2058</v>
      </c>
      <c r="AB215" s="2" t="str">
        <f>"2106"</f>
        <v>2106</v>
      </c>
      <c r="AC215" s="2" t="str">
        <f>"2114"</f>
        <v>2114</v>
      </c>
      <c r="AD215" s="2" t="str">
        <f>"2122"</f>
        <v>2122</v>
      </c>
      <c r="AE215" s="2" t="str">
        <f>"2130"</f>
        <v>2130</v>
      </c>
    </row>
    <row r="216" spans="2:31" ht="12.75" customHeight="1" x14ac:dyDescent="0.15">
      <c r="B216" s="3" t="s">
        <v>14</v>
      </c>
      <c r="C216" s="2" t="s">
        <v>22</v>
      </c>
      <c r="D216" s="2" t="str">
        <f>"2004"</f>
        <v>2004</v>
      </c>
      <c r="E216" s="2" t="str">
        <f>"2012"</f>
        <v>2012</v>
      </c>
      <c r="F216" s="2" t="str">
        <f>"2020"</f>
        <v>2020</v>
      </c>
      <c r="G216" s="2" t="str">
        <f>"2028"</f>
        <v>2028</v>
      </c>
      <c r="H216" s="2" t="str">
        <f>"2036"</f>
        <v>2036</v>
      </c>
      <c r="I216" s="2" t="str">
        <f>"2044"</f>
        <v>2044</v>
      </c>
      <c r="J216" s="2" t="str">
        <f>"2052"</f>
        <v>2052</v>
      </c>
      <c r="K216" s="2" t="str">
        <f>"2100"</f>
        <v>2100</v>
      </c>
      <c r="L216" s="2" t="str">
        <f>"2108"</f>
        <v>2108</v>
      </c>
      <c r="M216" s="2" t="str">
        <f>"2116"</f>
        <v>2116</v>
      </c>
      <c r="N216" s="2" t="str">
        <f>"2124"</f>
        <v>2124</v>
      </c>
      <c r="O216" s="2" t="str">
        <f>"2132"</f>
        <v>2132</v>
      </c>
      <c r="R216" s="4" t="s">
        <v>1</v>
      </c>
      <c r="S216" s="2" t="s">
        <v>22</v>
      </c>
      <c r="T216" s="2" t="str">
        <f>"2004"</f>
        <v>2004</v>
      </c>
      <c r="U216" s="2" t="str">
        <f>"2011"</f>
        <v>2011</v>
      </c>
      <c r="V216" s="2" t="str">
        <f>"2020"</f>
        <v>2020</v>
      </c>
      <c r="W216" s="2" t="str">
        <f>"2028"</f>
        <v>2028</v>
      </c>
      <c r="X216" s="2" t="str">
        <f>"2036"</f>
        <v>2036</v>
      </c>
      <c r="Y216" s="2" t="str">
        <f>"2044"</f>
        <v>2044</v>
      </c>
      <c r="Z216" s="2" t="str">
        <f>"2052"</f>
        <v>2052</v>
      </c>
      <c r="AA216" s="2" t="str">
        <f>"2100"</f>
        <v>2100</v>
      </c>
      <c r="AB216" s="2" t="str">
        <f>"2108"</f>
        <v>2108</v>
      </c>
      <c r="AC216" s="2" t="str">
        <f>"2116"</f>
        <v>2116</v>
      </c>
      <c r="AD216" s="2" t="str">
        <f>"2124"</f>
        <v>2124</v>
      </c>
      <c r="AE216" s="2" t="str">
        <f>"2132"</f>
        <v>2132</v>
      </c>
    </row>
    <row r="217" spans="2:31" ht="12.75" customHeight="1" x14ac:dyDescent="0.15">
      <c r="B217" s="3" t="s">
        <v>13</v>
      </c>
      <c r="C217" s="2" t="s">
        <v>22</v>
      </c>
      <c r="D217" s="2" t="str">
        <f>"2006"</f>
        <v>2006</v>
      </c>
      <c r="E217" s="2" t="str">
        <f>"2014"</f>
        <v>2014</v>
      </c>
      <c r="F217" s="2" t="str">
        <f>"2022"</f>
        <v>2022</v>
      </c>
      <c r="G217" s="2" t="str">
        <f>"2030"</f>
        <v>2030</v>
      </c>
      <c r="H217" s="2" t="str">
        <f>"2038"</f>
        <v>2038</v>
      </c>
      <c r="I217" s="2" t="str">
        <f>"2046"</f>
        <v>2046</v>
      </c>
      <c r="J217" s="2" t="str">
        <f>"2054"</f>
        <v>2054</v>
      </c>
      <c r="K217" s="2" t="str">
        <f>"2102"</f>
        <v>2102</v>
      </c>
      <c r="L217" s="2" t="str">
        <f>"2110"</f>
        <v>2110</v>
      </c>
      <c r="M217" s="2" t="str">
        <f>"2118"</f>
        <v>2118</v>
      </c>
      <c r="N217" s="2" t="str">
        <f>"2126"</f>
        <v>2126</v>
      </c>
      <c r="O217" s="2" t="str">
        <f>"2134"</f>
        <v>2134</v>
      </c>
      <c r="R217" s="4" t="s">
        <v>2</v>
      </c>
      <c r="S217" s="2" t="s">
        <v>22</v>
      </c>
      <c r="T217" s="2" t="str">
        <f>"2006"</f>
        <v>2006</v>
      </c>
      <c r="U217" s="2" t="str">
        <f>"2013"</f>
        <v>2013</v>
      </c>
      <c r="V217" s="2" t="str">
        <f>"2022"</f>
        <v>2022</v>
      </c>
      <c r="W217" s="2" t="str">
        <f>"2030"</f>
        <v>2030</v>
      </c>
      <c r="X217" s="2" t="str">
        <f>"2038"</f>
        <v>2038</v>
      </c>
      <c r="Y217" s="2" t="str">
        <f>"2046"</f>
        <v>2046</v>
      </c>
      <c r="Z217" s="2" t="str">
        <f>"2054"</f>
        <v>2054</v>
      </c>
      <c r="AA217" s="2" t="str">
        <f>"2102"</f>
        <v>2102</v>
      </c>
      <c r="AB217" s="2" t="str">
        <f>"2110"</f>
        <v>2110</v>
      </c>
      <c r="AC217" s="2" t="str">
        <f>"2118"</f>
        <v>2118</v>
      </c>
      <c r="AD217" s="2" t="str">
        <f>"2126"</f>
        <v>2126</v>
      </c>
      <c r="AE217" s="2" t="str">
        <f>"2134"</f>
        <v>2134</v>
      </c>
    </row>
    <row r="218" spans="2:31" ht="12.75" customHeight="1" x14ac:dyDescent="0.15">
      <c r="B218" s="3" t="s">
        <v>12</v>
      </c>
      <c r="C218" s="2" t="s">
        <v>22</v>
      </c>
      <c r="D218" s="2" t="str">
        <f>"2007"</f>
        <v>2007</v>
      </c>
      <c r="E218" s="2" t="str">
        <f>"2015"</f>
        <v>2015</v>
      </c>
      <c r="F218" s="2" t="str">
        <f>"2023"</f>
        <v>2023</v>
      </c>
      <c r="G218" s="2" t="str">
        <f>"2031"</f>
        <v>2031</v>
      </c>
      <c r="H218" s="2" t="str">
        <f>"2039"</f>
        <v>2039</v>
      </c>
      <c r="I218" s="2" t="str">
        <f>"2047"</f>
        <v>2047</v>
      </c>
      <c r="J218" s="2" t="str">
        <f>"2055"</f>
        <v>2055</v>
      </c>
      <c r="K218" s="2" t="str">
        <f>"2103"</f>
        <v>2103</v>
      </c>
      <c r="L218" s="2" t="str">
        <f>"2111"</f>
        <v>2111</v>
      </c>
      <c r="M218" s="2" t="str">
        <f>"2119"</f>
        <v>2119</v>
      </c>
      <c r="N218" s="2" t="str">
        <f>"2127"</f>
        <v>2127</v>
      </c>
      <c r="O218" s="2" t="str">
        <f>"2135"</f>
        <v>2135</v>
      </c>
      <c r="R218" s="4" t="s">
        <v>3</v>
      </c>
      <c r="S218" s="2" t="s">
        <v>22</v>
      </c>
      <c r="T218" s="2" t="str">
        <f>"2008"</f>
        <v>2008</v>
      </c>
      <c r="U218" s="2" t="str">
        <f>"2016"</f>
        <v>2016</v>
      </c>
      <c r="V218" s="2" t="str">
        <f>"2024"</f>
        <v>2024</v>
      </c>
      <c r="W218" s="2" t="str">
        <f>"2033"</f>
        <v>2033</v>
      </c>
      <c r="X218" s="2" t="str">
        <f>"2041"</f>
        <v>2041</v>
      </c>
      <c r="Y218" s="2" t="str">
        <f>"2049"</f>
        <v>2049</v>
      </c>
      <c r="Z218" s="2" t="str">
        <f>"2057"</f>
        <v>2057</v>
      </c>
      <c r="AA218" s="2" t="str">
        <f>"2105"</f>
        <v>2105</v>
      </c>
      <c r="AB218" s="2" t="str">
        <f>"2113"</f>
        <v>2113</v>
      </c>
      <c r="AC218" s="2" t="str">
        <f>"2121"</f>
        <v>2121</v>
      </c>
      <c r="AD218" s="2" t="str">
        <f>"2129"</f>
        <v>2129</v>
      </c>
      <c r="AE218" s="2" t="str">
        <f>"2137"</f>
        <v>2137</v>
      </c>
    </row>
    <row r="219" spans="2:31" ht="12.75" customHeight="1" x14ac:dyDescent="0.15">
      <c r="B219" s="3" t="s">
        <v>11</v>
      </c>
      <c r="C219" s="2" t="s">
        <v>22</v>
      </c>
      <c r="D219" s="2" t="str">
        <f>"2009"</f>
        <v>2009</v>
      </c>
      <c r="E219" s="2" t="str">
        <f>"2017"</f>
        <v>2017</v>
      </c>
      <c r="F219" s="2" t="str">
        <f>"2025"</f>
        <v>2025</v>
      </c>
      <c r="G219" s="2" t="str">
        <f>"2033"</f>
        <v>2033</v>
      </c>
      <c r="H219" s="2" t="str">
        <f>"2041"</f>
        <v>2041</v>
      </c>
      <c r="I219" s="2" t="str">
        <f>"2049"</f>
        <v>2049</v>
      </c>
      <c r="J219" s="2" t="str">
        <f>"2057"</f>
        <v>2057</v>
      </c>
      <c r="K219" s="2" t="str">
        <f>"2105"</f>
        <v>2105</v>
      </c>
      <c r="L219" s="2" t="str">
        <f>"2113"</f>
        <v>2113</v>
      </c>
      <c r="M219" s="2" t="str">
        <f>"2121"</f>
        <v>2121</v>
      </c>
      <c r="N219" s="2" t="str">
        <f>"2129"</f>
        <v>2129</v>
      </c>
      <c r="O219" s="2" t="str">
        <f>"2137"</f>
        <v>2137</v>
      </c>
      <c r="R219" s="4" t="s">
        <v>4</v>
      </c>
      <c r="S219" s="2" t="s">
        <v>22</v>
      </c>
      <c r="T219" s="2" t="str">
        <f>"2010"</f>
        <v>2010</v>
      </c>
      <c r="U219" s="2" t="str">
        <f>"2017"</f>
        <v>2017</v>
      </c>
      <c r="V219" s="2" t="str">
        <f>"2026"</f>
        <v>2026</v>
      </c>
      <c r="W219" s="2" t="str">
        <f>"2034"</f>
        <v>2034</v>
      </c>
      <c r="X219" s="2" t="str">
        <f>"2042"</f>
        <v>2042</v>
      </c>
      <c r="Y219" s="2" t="str">
        <f>"2050"</f>
        <v>2050</v>
      </c>
      <c r="Z219" s="2" t="str">
        <f>"2058"</f>
        <v>2058</v>
      </c>
      <c r="AA219" s="2" t="str">
        <f>"2106"</f>
        <v>2106</v>
      </c>
      <c r="AB219" s="2" t="str">
        <f>"2114"</f>
        <v>2114</v>
      </c>
      <c r="AC219" s="2" t="str">
        <f>"2122"</f>
        <v>2122</v>
      </c>
      <c r="AD219" s="2" t="str">
        <f>"2130"</f>
        <v>2130</v>
      </c>
      <c r="AE219" s="2" t="str">
        <f>"2138"</f>
        <v>2138</v>
      </c>
    </row>
    <row r="220" spans="2:31" ht="12.75" customHeight="1" x14ac:dyDescent="0.15">
      <c r="B220" s="3" t="s">
        <v>10</v>
      </c>
      <c r="C220" s="2" t="s">
        <v>22</v>
      </c>
      <c r="D220" s="2" t="str">
        <f>"2011"</f>
        <v>2011</v>
      </c>
      <c r="E220" s="2" t="str">
        <f>"2019"</f>
        <v>2019</v>
      </c>
      <c r="F220" s="2" t="str">
        <f>"2027"</f>
        <v>2027</v>
      </c>
      <c r="G220" s="2" t="str">
        <f>"2035"</f>
        <v>2035</v>
      </c>
      <c r="H220" s="2" t="str">
        <f>"2043"</f>
        <v>2043</v>
      </c>
      <c r="I220" s="2" t="str">
        <f>"2051"</f>
        <v>2051</v>
      </c>
      <c r="J220" s="2" t="str">
        <f>"2059"</f>
        <v>2059</v>
      </c>
      <c r="K220" s="2" t="str">
        <f>"2107"</f>
        <v>2107</v>
      </c>
      <c r="L220" s="2" t="str">
        <f>"2115"</f>
        <v>2115</v>
      </c>
      <c r="M220" s="2" t="str">
        <f>"2123"</f>
        <v>2123</v>
      </c>
      <c r="N220" s="2" t="str">
        <f>"2131"</f>
        <v>2131</v>
      </c>
      <c r="O220" s="2" t="str">
        <f>"2139"</f>
        <v>2139</v>
      </c>
      <c r="R220" s="4" t="s">
        <v>5</v>
      </c>
      <c r="S220" s="2" t="s">
        <v>22</v>
      </c>
      <c r="T220" s="2" t="str">
        <f>"2011"</f>
        <v>2011</v>
      </c>
      <c r="U220" s="2" t="str">
        <f>"2019"</f>
        <v>2019</v>
      </c>
      <c r="V220" s="2" t="str">
        <f>"2027"</f>
        <v>2027</v>
      </c>
      <c r="W220" s="2" t="str">
        <f>"2036"</f>
        <v>2036</v>
      </c>
      <c r="X220" s="2" t="str">
        <f>"2044"</f>
        <v>2044</v>
      </c>
      <c r="Y220" s="2" t="str">
        <f>"2052"</f>
        <v>2052</v>
      </c>
      <c r="Z220" s="2" t="str">
        <f>"2100"</f>
        <v>2100</v>
      </c>
      <c r="AA220" s="2" t="str">
        <f>"2108"</f>
        <v>2108</v>
      </c>
      <c r="AB220" s="2" t="str">
        <f>"2116"</f>
        <v>2116</v>
      </c>
      <c r="AC220" s="2" t="str">
        <f>"2124"</f>
        <v>2124</v>
      </c>
      <c r="AD220" s="2" t="str">
        <f>"2132"</f>
        <v>2132</v>
      </c>
      <c r="AE220" s="2" t="str">
        <f>"2140"</f>
        <v>2140</v>
      </c>
    </row>
    <row r="221" spans="2:31" ht="12.75" customHeight="1" x14ac:dyDescent="0.15">
      <c r="B221" s="3" t="s">
        <v>9</v>
      </c>
      <c r="C221" s="2" t="s">
        <v>22</v>
      </c>
      <c r="D221" s="2" t="str">
        <f>"2013"</f>
        <v>2013</v>
      </c>
      <c r="E221" s="2" t="str">
        <f>"2021"</f>
        <v>2021</v>
      </c>
      <c r="F221" s="2" t="str">
        <f>"2029"</f>
        <v>2029</v>
      </c>
      <c r="G221" s="2" t="str">
        <f>"2037"</f>
        <v>2037</v>
      </c>
      <c r="H221" s="2" t="str">
        <f>"2045"</f>
        <v>2045</v>
      </c>
      <c r="I221" s="2" t="str">
        <f>"2053"</f>
        <v>2053</v>
      </c>
      <c r="J221" s="2" t="str">
        <f>"2101"</f>
        <v>2101</v>
      </c>
      <c r="K221" s="2" t="str">
        <f>"2109"</f>
        <v>2109</v>
      </c>
      <c r="L221" s="2" t="str">
        <f>"2117"</f>
        <v>2117</v>
      </c>
      <c r="M221" s="2" t="str">
        <f>"2125"</f>
        <v>2125</v>
      </c>
      <c r="N221" s="2" t="str">
        <f>"2133"</f>
        <v>2133</v>
      </c>
      <c r="O221" s="2" t="str">
        <f>"2141"</f>
        <v>2141</v>
      </c>
      <c r="R221" s="4" t="s">
        <v>6</v>
      </c>
      <c r="S221" s="2" t="s">
        <v>22</v>
      </c>
      <c r="T221" s="2" t="str">
        <f>"2013"</f>
        <v>2013</v>
      </c>
      <c r="U221" s="2" t="str">
        <f>"2020"</f>
        <v>2020</v>
      </c>
      <c r="V221" s="2" t="str">
        <f>"2029"</f>
        <v>2029</v>
      </c>
      <c r="W221" s="2" t="str">
        <f>"2037"</f>
        <v>2037</v>
      </c>
      <c r="X221" s="2" t="str">
        <f>"2045"</f>
        <v>2045</v>
      </c>
      <c r="Y221" s="2" t="str">
        <f>"2053"</f>
        <v>2053</v>
      </c>
      <c r="Z221" s="2" t="str">
        <f>"2101"</f>
        <v>2101</v>
      </c>
      <c r="AA221" s="2" t="str">
        <f>"2109"</f>
        <v>2109</v>
      </c>
      <c r="AB221" s="2" t="str">
        <f>"2117"</f>
        <v>2117</v>
      </c>
      <c r="AC221" s="2" t="str">
        <f>"2125"</f>
        <v>2125</v>
      </c>
      <c r="AD221" s="2" t="str">
        <f>"2133"</f>
        <v>2133</v>
      </c>
      <c r="AE221" s="2" t="str">
        <f>"2141"</f>
        <v>2141</v>
      </c>
    </row>
    <row r="222" spans="2:31" ht="12.75" customHeight="1" x14ac:dyDescent="0.15">
      <c r="B222" s="3" t="s">
        <v>8</v>
      </c>
      <c r="C222" s="2" t="s">
        <v>22</v>
      </c>
      <c r="D222" s="2" t="str">
        <f>"2014"</f>
        <v>2014</v>
      </c>
      <c r="E222" s="2" t="str">
        <f>"2022"</f>
        <v>2022</v>
      </c>
      <c r="F222" s="2" t="str">
        <f>"2030"</f>
        <v>2030</v>
      </c>
      <c r="G222" s="2" t="str">
        <f>"2038"</f>
        <v>2038</v>
      </c>
      <c r="H222" s="2" t="str">
        <f>"2046"</f>
        <v>2046</v>
      </c>
      <c r="I222" s="2" t="str">
        <f>"2054"</f>
        <v>2054</v>
      </c>
      <c r="J222" s="2" t="str">
        <f>"2102"</f>
        <v>2102</v>
      </c>
      <c r="K222" s="2" t="str">
        <f>"2110"</f>
        <v>2110</v>
      </c>
      <c r="L222" s="2" t="str">
        <f>"2118"</f>
        <v>2118</v>
      </c>
      <c r="M222" s="2" t="str">
        <f>"2126"</f>
        <v>2126</v>
      </c>
      <c r="N222" s="2" t="str">
        <f>"2134"</f>
        <v>2134</v>
      </c>
      <c r="O222" s="2" t="str">
        <f>"2142"</f>
        <v>2142</v>
      </c>
      <c r="R222" s="4" t="s">
        <v>7</v>
      </c>
      <c r="S222" s="2" t="s">
        <v>22</v>
      </c>
      <c r="T222" s="2" t="str">
        <f>"2014"</f>
        <v>2014</v>
      </c>
      <c r="U222" s="2" t="str">
        <f>"2022"</f>
        <v>2022</v>
      </c>
      <c r="V222" s="2" t="str">
        <f>"2030"</f>
        <v>2030</v>
      </c>
      <c r="W222" s="2" t="str">
        <f>"2039"</f>
        <v>2039</v>
      </c>
      <c r="X222" s="2" t="str">
        <f>"2047"</f>
        <v>2047</v>
      </c>
      <c r="Y222" s="2" t="str">
        <f>"2055"</f>
        <v>2055</v>
      </c>
      <c r="Z222" s="2" t="str">
        <f>"2103"</f>
        <v>2103</v>
      </c>
      <c r="AA222" s="2" t="str">
        <f>"2111"</f>
        <v>2111</v>
      </c>
      <c r="AB222" s="2" t="str">
        <f>"2119"</f>
        <v>2119</v>
      </c>
      <c r="AC222" s="2" t="str">
        <f>"2127"</f>
        <v>2127</v>
      </c>
      <c r="AD222" s="2" t="str">
        <f>"2135"</f>
        <v>2135</v>
      </c>
      <c r="AE222" s="2" t="str">
        <f>"2143"</f>
        <v>2143</v>
      </c>
    </row>
    <row r="223" spans="2:31" ht="12.75" customHeight="1" x14ac:dyDescent="0.15">
      <c r="B223" s="3" t="s">
        <v>7</v>
      </c>
      <c r="C223" s="2" t="s">
        <v>22</v>
      </c>
      <c r="D223" s="2" t="str">
        <f>"2016"</f>
        <v>2016</v>
      </c>
      <c r="E223" s="2" t="str">
        <f>"2024"</f>
        <v>2024</v>
      </c>
      <c r="F223" s="2" t="str">
        <f>"2032"</f>
        <v>2032</v>
      </c>
      <c r="G223" s="2" t="str">
        <f>"2040"</f>
        <v>2040</v>
      </c>
      <c r="H223" s="2" t="str">
        <f>"2048"</f>
        <v>2048</v>
      </c>
      <c r="I223" s="2" t="str">
        <f>"2056"</f>
        <v>2056</v>
      </c>
      <c r="J223" s="2" t="str">
        <f>"2104"</f>
        <v>2104</v>
      </c>
      <c r="K223" s="2" t="str">
        <f>"2112"</f>
        <v>2112</v>
      </c>
      <c r="L223" s="2" t="str">
        <f>"2120"</f>
        <v>2120</v>
      </c>
      <c r="M223" s="2" t="str">
        <f>"2128"</f>
        <v>2128</v>
      </c>
      <c r="N223" s="2" t="str">
        <f>"2136"</f>
        <v>2136</v>
      </c>
      <c r="O223" s="2" t="str">
        <f>"2144"</f>
        <v>2144</v>
      </c>
      <c r="R223" s="4" t="s">
        <v>8</v>
      </c>
      <c r="S223" s="2" t="s">
        <v>22</v>
      </c>
      <c r="T223" s="2" t="str">
        <f>"2016"</f>
        <v>2016</v>
      </c>
      <c r="U223" s="2" t="str">
        <f>"2023"</f>
        <v>2023</v>
      </c>
      <c r="V223" s="2" t="str">
        <f>"2032"</f>
        <v>2032</v>
      </c>
      <c r="W223" s="2" t="str">
        <f>"2040"</f>
        <v>2040</v>
      </c>
      <c r="X223" s="2" t="str">
        <f>"2048"</f>
        <v>2048</v>
      </c>
      <c r="Y223" s="2" t="str">
        <f>"2056"</f>
        <v>2056</v>
      </c>
      <c r="Z223" s="2" t="str">
        <f>"2104"</f>
        <v>2104</v>
      </c>
      <c r="AA223" s="2" t="str">
        <f>"2112"</f>
        <v>2112</v>
      </c>
      <c r="AB223" s="2" t="str">
        <f>"2120"</f>
        <v>2120</v>
      </c>
      <c r="AC223" s="2" t="str">
        <f>"2128"</f>
        <v>2128</v>
      </c>
      <c r="AD223" s="2" t="str">
        <f>"2136"</f>
        <v>2136</v>
      </c>
      <c r="AE223" s="2" t="str">
        <f>"2144"</f>
        <v>2144</v>
      </c>
    </row>
    <row r="224" spans="2:31" ht="12.75" customHeight="1" x14ac:dyDescent="0.15">
      <c r="B224" s="3" t="s">
        <v>6</v>
      </c>
      <c r="C224" s="2" t="s">
        <v>22</v>
      </c>
      <c r="D224" s="2" t="str">
        <f>"2017"</f>
        <v>2017</v>
      </c>
      <c r="E224" s="2" t="str">
        <f>"2025"</f>
        <v>2025</v>
      </c>
      <c r="F224" s="2" t="str">
        <f>"2033"</f>
        <v>2033</v>
      </c>
      <c r="G224" s="2" t="str">
        <f>"2041"</f>
        <v>2041</v>
      </c>
      <c r="H224" s="2" t="str">
        <f>"2049"</f>
        <v>2049</v>
      </c>
      <c r="I224" s="2" t="str">
        <f>"2057"</f>
        <v>2057</v>
      </c>
      <c r="J224" s="2" t="str">
        <f>"2105"</f>
        <v>2105</v>
      </c>
      <c r="K224" s="2" t="str">
        <f>"2113"</f>
        <v>2113</v>
      </c>
      <c r="L224" s="2" t="str">
        <f>"2121"</f>
        <v>2121</v>
      </c>
      <c r="M224" s="2" t="str">
        <f>"2129"</f>
        <v>2129</v>
      </c>
      <c r="N224" s="2" t="str">
        <f>"2137"</f>
        <v>2137</v>
      </c>
      <c r="O224" s="2" t="str">
        <f>"2145"</f>
        <v>2145</v>
      </c>
      <c r="R224" s="4" t="s">
        <v>9</v>
      </c>
      <c r="S224" s="2" t="s">
        <v>22</v>
      </c>
      <c r="T224" s="2" t="str">
        <f>"2018"</f>
        <v>2018</v>
      </c>
      <c r="U224" s="2" t="str">
        <f>"2025"</f>
        <v>2025</v>
      </c>
      <c r="V224" s="2" t="str">
        <f>"2034"</f>
        <v>2034</v>
      </c>
      <c r="W224" s="2" t="str">
        <f>"2042"</f>
        <v>2042</v>
      </c>
      <c r="X224" s="2" t="str">
        <f>"2050"</f>
        <v>2050</v>
      </c>
      <c r="Y224" s="2" t="str">
        <f>"2058"</f>
        <v>2058</v>
      </c>
      <c r="Z224" s="2" t="str">
        <f>"2106"</f>
        <v>2106</v>
      </c>
      <c r="AA224" s="2" t="str">
        <f>"2114"</f>
        <v>2114</v>
      </c>
      <c r="AB224" s="2" t="str">
        <f>"2122"</f>
        <v>2122</v>
      </c>
      <c r="AC224" s="2" t="str">
        <f>"2130"</f>
        <v>2130</v>
      </c>
      <c r="AD224" s="2" t="str">
        <f>"2138"</f>
        <v>2138</v>
      </c>
      <c r="AE224" s="2" t="str">
        <f>"2146"</f>
        <v>2146</v>
      </c>
    </row>
    <row r="225" spans="2:31" ht="12.75" customHeight="1" x14ac:dyDescent="0.15">
      <c r="B225" s="3" t="s">
        <v>5</v>
      </c>
      <c r="C225" s="2" t="s">
        <v>22</v>
      </c>
      <c r="D225" s="2" t="str">
        <f>"2019"</f>
        <v>2019</v>
      </c>
      <c r="E225" s="2" t="str">
        <f>"2027"</f>
        <v>2027</v>
      </c>
      <c r="F225" s="2" t="str">
        <f>"2035"</f>
        <v>2035</v>
      </c>
      <c r="G225" s="2" t="str">
        <f>"2043"</f>
        <v>2043</v>
      </c>
      <c r="H225" s="2" t="str">
        <f>"2051"</f>
        <v>2051</v>
      </c>
      <c r="I225" s="2" t="str">
        <f>"2059"</f>
        <v>2059</v>
      </c>
      <c r="J225" s="2" t="str">
        <f>"2107"</f>
        <v>2107</v>
      </c>
      <c r="K225" s="2" t="str">
        <f>"2115"</f>
        <v>2115</v>
      </c>
      <c r="L225" s="2" t="str">
        <f>"2123"</f>
        <v>2123</v>
      </c>
      <c r="M225" s="2" t="str">
        <f>"2131"</f>
        <v>2131</v>
      </c>
      <c r="N225" s="2" t="str">
        <f>"2139"</f>
        <v>2139</v>
      </c>
      <c r="O225" s="2" t="str">
        <f>"2147"</f>
        <v>2147</v>
      </c>
      <c r="R225" s="4" t="s">
        <v>10</v>
      </c>
      <c r="S225" s="2" t="s">
        <v>22</v>
      </c>
      <c r="T225" s="2" t="str">
        <f>"2019"</f>
        <v>2019</v>
      </c>
      <c r="U225" s="2" t="str">
        <f>"2027"</f>
        <v>2027</v>
      </c>
      <c r="V225" s="2" t="str">
        <f>"2035"</f>
        <v>2035</v>
      </c>
      <c r="W225" s="2" t="str">
        <f>"2044"</f>
        <v>2044</v>
      </c>
      <c r="X225" s="2" t="str">
        <f>"2052"</f>
        <v>2052</v>
      </c>
      <c r="Y225" s="2" t="str">
        <f>"2100"</f>
        <v>2100</v>
      </c>
      <c r="Z225" s="2" t="str">
        <f>"2108"</f>
        <v>2108</v>
      </c>
      <c r="AA225" s="2" t="str">
        <f>"2116"</f>
        <v>2116</v>
      </c>
      <c r="AB225" s="2" t="str">
        <f>"2124"</f>
        <v>2124</v>
      </c>
      <c r="AC225" s="2" t="str">
        <f>"2132"</f>
        <v>2132</v>
      </c>
      <c r="AD225" s="2" t="str">
        <f>"2140"</f>
        <v>2140</v>
      </c>
      <c r="AE225" s="2" t="str">
        <f>"2148"</f>
        <v>2148</v>
      </c>
    </row>
    <row r="226" spans="2:31" ht="12.75" customHeight="1" x14ac:dyDescent="0.15">
      <c r="B226" s="3" t="s">
        <v>4</v>
      </c>
      <c r="C226" s="2" t="s">
        <v>22</v>
      </c>
      <c r="D226" s="2" t="str">
        <f>"2020"</f>
        <v>2020</v>
      </c>
      <c r="E226" s="2" t="str">
        <f>"2028"</f>
        <v>2028</v>
      </c>
      <c r="F226" s="2" t="str">
        <f>"2036"</f>
        <v>2036</v>
      </c>
      <c r="G226" s="2" t="str">
        <f>"2044"</f>
        <v>2044</v>
      </c>
      <c r="H226" s="2" t="str">
        <f>"2052"</f>
        <v>2052</v>
      </c>
      <c r="I226" s="2" t="str">
        <f>"2100"</f>
        <v>2100</v>
      </c>
      <c r="J226" s="2" t="str">
        <f>"2108"</f>
        <v>2108</v>
      </c>
      <c r="K226" s="2" t="str">
        <f>"2116"</f>
        <v>2116</v>
      </c>
      <c r="L226" s="2" t="str">
        <f>"2124"</f>
        <v>2124</v>
      </c>
      <c r="M226" s="2" t="str">
        <f>"2132"</f>
        <v>2132</v>
      </c>
      <c r="N226" s="2" t="str">
        <f>"2140"</f>
        <v>2140</v>
      </c>
      <c r="O226" s="2" t="str">
        <f>"2148"</f>
        <v>2148</v>
      </c>
      <c r="R226" s="4" t="s">
        <v>11</v>
      </c>
      <c r="S226" s="2" t="s">
        <v>22</v>
      </c>
      <c r="T226" s="2" t="str">
        <f>"2021"</f>
        <v>2021</v>
      </c>
      <c r="U226" s="2" t="str">
        <f>"2029"</f>
        <v>2029</v>
      </c>
      <c r="V226" s="2" t="str">
        <f>"2037"</f>
        <v>2037</v>
      </c>
      <c r="W226" s="2" t="str">
        <f>"2046"</f>
        <v>2046</v>
      </c>
      <c r="X226" s="2" t="str">
        <f>"2054"</f>
        <v>2054</v>
      </c>
      <c r="Y226" s="2" t="str">
        <f>"2102"</f>
        <v>2102</v>
      </c>
      <c r="Z226" s="2" t="str">
        <f>"2110"</f>
        <v>2110</v>
      </c>
      <c r="AA226" s="2" t="str">
        <f>"2118"</f>
        <v>2118</v>
      </c>
      <c r="AB226" s="2" t="str">
        <f>"2126"</f>
        <v>2126</v>
      </c>
      <c r="AC226" s="2" t="str">
        <f>"2134"</f>
        <v>2134</v>
      </c>
      <c r="AD226" s="2" t="str">
        <f>"2142"</f>
        <v>2142</v>
      </c>
      <c r="AE226" s="2" t="str">
        <f>"2150"</f>
        <v>2150</v>
      </c>
    </row>
    <row r="227" spans="2:31" ht="12.75" customHeight="1" x14ac:dyDescent="0.15">
      <c r="B227" s="3" t="s">
        <v>3</v>
      </c>
      <c r="C227" s="2" t="s">
        <v>22</v>
      </c>
      <c r="D227" s="2" t="str">
        <f>"2022"</f>
        <v>2022</v>
      </c>
      <c r="E227" s="2" t="str">
        <f>"2030"</f>
        <v>2030</v>
      </c>
      <c r="F227" s="2" t="str">
        <f>"2038"</f>
        <v>2038</v>
      </c>
      <c r="G227" s="2" t="str">
        <f>"2046"</f>
        <v>2046</v>
      </c>
      <c r="H227" s="2" t="str">
        <f>"2054"</f>
        <v>2054</v>
      </c>
      <c r="I227" s="2" t="str">
        <f>"2102"</f>
        <v>2102</v>
      </c>
      <c r="J227" s="2" t="str">
        <f>"2110"</f>
        <v>2110</v>
      </c>
      <c r="K227" s="2" t="str">
        <f>"2118"</f>
        <v>2118</v>
      </c>
      <c r="L227" s="2" t="str">
        <f>"2126"</f>
        <v>2126</v>
      </c>
      <c r="M227" s="2" t="str">
        <f>"2134"</f>
        <v>2134</v>
      </c>
      <c r="N227" s="2" t="str">
        <f>"2142"</f>
        <v>2142</v>
      </c>
      <c r="O227" s="2" t="str">
        <f>"2150"</f>
        <v>2150</v>
      </c>
      <c r="R227" s="4" t="s">
        <v>12</v>
      </c>
      <c r="S227" s="2" t="s">
        <v>22</v>
      </c>
      <c r="T227" s="2" t="str">
        <f>"2023"</f>
        <v>2023</v>
      </c>
      <c r="U227" s="2" t="str">
        <f>"2030"</f>
        <v>2030</v>
      </c>
      <c r="V227" s="2" t="str">
        <f>"2039"</f>
        <v>2039</v>
      </c>
      <c r="W227" s="2" t="str">
        <f>"2047"</f>
        <v>2047</v>
      </c>
      <c r="X227" s="2" t="str">
        <f>"2055"</f>
        <v>2055</v>
      </c>
      <c r="Y227" s="2" t="str">
        <f>"2103"</f>
        <v>2103</v>
      </c>
      <c r="Z227" s="2" t="str">
        <f>"2111"</f>
        <v>2111</v>
      </c>
      <c r="AA227" s="2" t="str">
        <f>"2119"</f>
        <v>2119</v>
      </c>
      <c r="AB227" s="2" t="str">
        <f>"2127"</f>
        <v>2127</v>
      </c>
      <c r="AC227" s="2" t="str">
        <f>"2135"</f>
        <v>2135</v>
      </c>
      <c r="AD227" s="2" t="str">
        <f>"2143"</f>
        <v>2143</v>
      </c>
      <c r="AE227" s="2" t="str">
        <f>"2151"</f>
        <v>2151</v>
      </c>
    </row>
    <row r="228" spans="2:31" ht="12.75" customHeight="1" x14ac:dyDescent="0.15">
      <c r="B228" s="3" t="s">
        <v>2</v>
      </c>
      <c r="C228" s="2" t="s">
        <v>22</v>
      </c>
      <c r="D228" s="2" t="str">
        <f>"2024"</f>
        <v>2024</v>
      </c>
      <c r="E228" s="2" t="str">
        <f>"2032"</f>
        <v>2032</v>
      </c>
      <c r="F228" s="2" t="str">
        <f>"2040"</f>
        <v>2040</v>
      </c>
      <c r="G228" s="2" t="str">
        <f>"2048"</f>
        <v>2048</v>
      </c>
      <c r="H228" s="2" t="str">
        <f>"2056"</f>
        <v>2056</v>
      </c>
      <c r="I228" s="2" t="str">
        <f>"2104"</f>
        <v>2104</v>
      </c>
      <c r="J228" s="2" t="str">
        <f>"2112"</f>
        <v>2112</v>
      </c>
      <c r="K228" s="2" t="str">
        <f>"2120"</f>
        <v>2120</v>
      </c>
      <c r="L228" s="2" t="str">
        <f>"2128"</f>
        <v>2128</v>
      </c>
      <c r="M228" s="2" t="str">
        <f>"2136"</f>
        <v>2136</v>
      </c>
      <c r="N228" s="2" t="str">
        <f>"2144"</f>
        <v>2144</v>
      </c>
      <c r="O228" s="2" t="str">
        <f>"2152"</f>
        <v>2152</v>
      </c>
      <c r="R228" s="4" t="s">
        <v>13</v>
      </c>
      <c r="S228" s="2" t="s">
        <v>22</v>
      </c>
      <c r="T228" s="2" t="str">
        <f>"2024"</f>
        <v>2024</v>
      </c>
      <c r="U228" s="2" t="str">
        <f>"2032"</f>
        <v>2032</v>
      </c>
      <c r="V228" s="2" t="str">
        <f>"2040"</f>
        <v>2040</v>
      </c>
      <c r="W228" s="2" t="str">
        <f>"2049"</f>
        <v>2049</v>
      </c>
      <c r="X228" s="2" t="str">
        <f>"2057"</f>
        <v>2057</v>
      </c>
      <c r="Y228" s="2" t="str">
        <f>"2105"</f>
        <v>2105</v>
      </c>
      <c r="Z228" s="2" t="str">
        <f>"2113"</f>
        <v>2113</v>
      </c>
      <c r="AA228" s="2" t="str">
        <f>"2121"</f>
        <v>2121</v>
      </c>
      <c r="AB228" s="2" t="str">
        <f>"2129"</f>
        <v>2129</v>
      </c>
      <c r="AC228" s="2" t="str">
        <f>"2137"</f>
        <v>2137</v>
      </c>
      <c r="AD228" s="2" t="str">
        <f>"2145"</f>
        <v>2145</v>
      </c>
      <c r="AE228" s="2" t="str">
        <f>"2153"</f>
        <v>2153</v>
      </c>
    </row>
    <row r="229" spans="2:31" ht="12.75" customHeight="1" x14ac:dyDescent="0.15">
      <c r="B229" s="3" t="s">
        <v>1</v>
      </c>
      <c r="C229" s="2" t="s">
        <v>22</v>
      </c>
      <c r="D229" s="2" t="str">
        <f>"2026"</f>
        <v>2026</v>
      </c>
      <c r="E229" s="2" t="str">
        <f>"2034"</f>
        <v>2034</v>
      </c>
      <c r="F229" s="2" t="str">
        <f>"2042"</f>
        <v>2042</v>
      </c>
      <c r="G229" s="2" t="str">
        <f>"2050"</f>
        <v>2050</v>
      </c>
      <c r="H229" s="2" t="str">
        <f>"2058"</f>
        <v>2058</v>
      </c>
      <c r="I229" s="2" t="str">
        <f>"2106"</f>
        <v>2106</v>
      </c>
      <c r="J229" s="2" t="str">
        <f>"2114"</f>
        <v>2114</v>
      </c>
      <c r="K229" s="2" t="str">
        <f>"2122"</f>
        <v>2122</v>
      </c>
      <c r="L229" s="2" t="str">
        <f>"2130"</f>
        <v>2130</v>
      </c>
      <c r="M229" s="2" t="str">
        <f>"2138"</f>
        <v>2138</v>
      </c>
      <c r="N229" s="2" t="str">
        <f>"2146"</f>
        <v>2146</v>
      </c>
      <c r="O229" s="2" t="str">
        <f>"2154"</f>
        <v>2154</v>
      </c>
      <c r="R229" s="4" t="s">
        <v>14</v>
      </c>
      <c r="S229" s="2" t="s">
        <v>22</v>
      </c>
      <c r="T229" s="2" t="str">
        <f>"2026"</f>
        <v>2026</v>
      </c>
      <c r="U229" s="2" t="str">
        <f>"2034"</f>
        <v>2034</v>
      </c>
      <c r="V229" s="2" t="str">
        <f>"2042"</f>
        <v>2042</v>
      </c>
      <c r="W229" s="2" t="str">
        <f>"2051"</f>
        <v>2051</v>
      </c>
      <c r="X229" s="2" t="str">
        <f>"2059"</f>
        <v>2059</v>
      </c>
      <c r="Y229" s="2" t="str">
        <f>"2107"</f>
        <v>2107</v>
      </c>
      <c r="Z229" s="2" t="str">
        <f>"2115"</f>
        <v>2115</v>
      </c>
      <c r="AA229" s="2" t="str">
        <f>"2123"</f>
        <v>2123</v>
      </c>
      <c r="AB229" s="2" t="str">
        <f>"2131"</f>
        <v>2131</v>
      </c>
      <c r="AC229" s="2" t="str">
        <f>"2139"</f>
        <v>2139</v>
      </c>
      <c r="AD229" s="2" t="str">
        <f>"2147"</f>
        <v>2147</v>
      </c>
      <c r="AE229" s="2" t="str">
        <f>"2155"</f>
        <v>2155</v>
      </c>
    </row>
    <row r="230" spans="2:31" ht="12.75" customHeight="1" x14ac:dyDescent="0.15">
      <c r="B230" s="3" t="s">
        <v>0</v>
      </c>
      <c r="C230" s="2" t="s">
        <v>18</v>
      </c>
      <c r="D230" s="2" t="str">
        <f>"2029"</f>
        <v>2029</v>
      </c>
      <c r="E230" s="2" t="str">
        <f>"2037"</f>
        <v>2037</v>
      </c>
      <c r="F230" s="2" t="str">
        <f>"2045"</f>
        <v>2045</v>
      </c>
      <c r="G230" s="2" t="str">
        <f>"2053"</f>
        <v>2053</v>
      </c>
      <c r="H230" s="2" t="str">
        <f>"2101"</f>
        <v>2101</v>
      </c>
      <c r="I230" s="2" t="str">
        <f>"2109"</f>
        <v>2109</v>
      </c>
      <c r="J230" s="2" t="str">
        <f>"2117"</f>
        <v>2117</v>
      </c>
      <c r="K230" s="2" t="str">
        <f>"2125"</f>
        <v>2125</v>
      </c>
      <c r="L230" s="2" t="str">
        <f>"2133"</f>
        <v>2133</v>
      </c>
      <c r="M230" s="2" t="str">
        <f>"2141"</f>
        <v>2141</v>
      </c>
      <c r="N230" s="2" t="str">
        <f>"2149"</f>
        <v>2149</v>
      </c>
      <c r="O230" s="2" t="str">
        <f>"2157"</f>
        <v>2157</v>
      </c>
      <c r="R230" s="4" t="s">
        <v>15</v>
      </c>
      <c r="S230" s="2" t="s">
        <v>18</v>
      </c>
      <c r="T230" s="2" t="str">
        <f>"2028"</f>
        <v>2028</v>
      </c>
      <c r="U230" s="2" t="str">
        <f>"2036"</f>
        <v>2036</v>
      </c>
      <c r="V230" s="2" t="str">
        <f>"2044"</f>
        <v>2044</v>
      </c>
      <c r="W230" s="2" t="str">
        <f>"2053"</f>
        <v>2053</v>
      </c>
      <c r="X230" s="2" t="str">
        <f>"2101"</f>
        <v>2101</v>
      </c>
      <c r="Y230" s="2" t="str">
        <f>"2109"</f>
        <v>2109</v>
      </c>
      <c r="Z230" s="2" t="str">
        <f>"2117"</f>
        <v>2117</v>
      </c>
      <c r="AA230" s="2" t="str">
        <f>"2125"</f>
        <v>2125</v>
      </c>
      <c r="AB230" s="2" t="str">
        <f>"2133"</f>
        <v>2133</v>
      </c>
      <c r="AC230" s="2" t="str">
        <f>"2141"</f>
        <v>2141</v>
      </c>
      <c r="AD230" s="2" t="str">
        <f>"2149"</f>
        <v>2149</v>
      </c>
      <c r="AE230" s="2" t="str">
        <f>"2157"</f>
        <v>2157</v>
      </c>
    </row>
    <row r="231" spans="2:31" ht="12.75" customHeight="1" x14ac:dyDescent="0.15">
      <c r="B231" s="10" t="s">
        <v>20</v>
      </c>
      <c r="C231" s="10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R231" s="10" t="s">
        <v>20</v>
      </c>
      <c r="S231" s="10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3" spans="2:31" ht="12.75" customHeight="1" x14ac:dyDescent="0.15">
      <c r="B233" s="10" t="s">
        <v>16</v>
      </c>
      <c r="C233" s="10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R233" s="10" t="s">
        <v>16</v>
      </c>
      <c r="S233" s="10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2:31" ht="12.75" customHeight="1" x14ac:dyDescent="0.15">
      <c r="B234" s="10" t="s">
        <v>19</v>
      </c>
      <c r="C234" s="10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R234" s="10" t="s">
        <v>19</v>
      </c>
      <c r="S234" s="10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2:31" ht="12.75" customHeight="1" x14ac:dyDescent="0.15">
      <c r="B235" s="3" t="s">
        <v>15</v>
      </c>
      <c r="C235" s="2" t="s">
        <v>17</v>
      </c>
      <c r="D235" s="2" t="str">
        <f>"2138"</f>
        <v>2138</v>
      </c>
      <c r="E235" s="2" t="str">
        <f>"2146"</f>
        <v>2146</v>
      </c>
      <c r="F235" s="2" t="str">
        <f>"2154"</f>
        <v>2154</v>
      </c>
      <c r="G235" s="2" t="str">
        <f>"2202"</f>
        <v>2202</v>
      </c>
      <c r="H235" s="2" t="str">
        <f>"2210"</f>
        <v>2210</v>
      </c>
      <c r="I235" s="2" t="str">
        <f>"2218"</f>
        <v>2218</v>
      </c>
      <c r="J235" s="2" t="str">
        <f>"2227"</f>
        <v>2227</v>
      </c>
      <c r="K235" s="2" t="str">
        <f>"2235"</f>
        <v>2235</v>
      </c>
      <c r="L235" s="2" t="str">
        <f>"2243"</f>
        <v>2243</v>
      </c>
      <c r="M235" s="2" t="str">
        <f>"2251"</f>
        <v>2251</v>
      </c>
      <c r="N235" s="2" t="str">
        <f>"2259"</f>
        <v>2259</v>
      </c>
      <c r="O235" s="2" t="str">
        <f>"2308"</f>
        <v>2308</v>
      </c>
      <c r="R235" s="3" t="s">
        <v>0</v>
      </c>
      <c r="S235" s="2" t="s">
        <v>17</v>
      </c>
      <c r="T235" s="2" t="str">
        <f>"2138"</f>
        <v>2138</v>
      </c>
      <c r="U235" s="2" t="str">
        <f>"2146"</f>
        <v>2146</v>
      </c>
      <c r="V235" s="2" t="str">
        <f>"2154"</f>
        <v>2154</v>
      </c>
      <c r="W235" s="2" t="str">
        <f>"2202"</f>
        <v>2202</v>
      </c>
      <c r="X235" s="2" t="str">
        <f>"2210"</f>
        <v>2210</v>
      </c>
      <c r="Y235" s="2" t="str">
        <f>"2218"</f>
        <v>2218</v>
      </c>
      <c r="Z235" s="2" t="str">
        <f>"2226"</f>
        <v>2226</v>
      </c>
      <c r="AA235" s="2" t="str">
        <f>"2235"</f>
        <v>2235</v>
      </c>
      <c r="AB235" s="2" t="str">
        <f>"2243"</f>
        <v>2243</v>
      </c>
      <c r="AC235" s="2" t="str">
        <f>"2252"</f>
        <v>2252</v>
      </c>
      <c r="AD235" s="2" t="str">
        <f>"2259"</f>
        <v>2259</v>
      </c>
      <c r="AE235" s="2" t="str">
        <f>"2307"</f>
        <v>2307</v>
      </c>
    </row>
    <row r="236" spans="2:31" ht="12.75" customHeight="1" x14ac:dyDescent="0.15">
      <c r="B236" s="3" t="s">
        <v>14</v>
      </c>
      <c r="C236" s="2" t="s">
        <v>22</v>
      </c>
      <c r="D236" s="2" t="str">
        <f>"2140"</f>
        <v>2140</v>
      </c>
      <c r="E236" s="2" t="str">
        <f>"2148"</f>
        <v>2148</v>
      </c>
      <c r="F236" s="2" t="str">
        <f>"2156"</f>
        <v>2156</v>
      </c>
      <c r="G236" s="2" t="str">
        <f>"2204"</f>
        <v>2204</v>
      </c>
      <c r="H236" s="2" t="str">
        <f>"2212"</f>
        <v>2212</v>
      </c>
      <c r="I236" s="2" t="str">
        <f>"2220"</f>
        <v>2220</v>
      </c>
      <c r="J236" s="2" t="str">
        <f>"2229"</f>
        <v>2229</v>
      </c>
      <c r="K236" s="2" t="str">
        <f>"2237"</f>
        <v>2237</v>
      </c>
      <c r="L236" s="2" t="str">
        <f>"2245"</f>
        <v>2245</v>
      </c>
      <c r="M236" s="2" t="str">
        <f>"2253"</f>
        <v>2253</v>
      </c>
      <c r="N236" s="2" t="str">
        <f>"2301"</f>
        <v>2301</v>
      </c>
      <c r="O236" s="2" t="str">
        <f>"2310"</f>
        <v>2310</v>
      </c>
      <c r="R236" s="4" t="s">
        <v>1</v>
      </c>
      <c r="S236" s="2" t="s">
        <v>22</v>
      </c>
      <c r="T236" s="2" t="str">
        <f>"2140"</f>
        <v>2140</v>
      </c>
      <c r="U236" s="2" t="str">
        <f>"2148"</f>
        <v>2148</v>
      </c>
      <c r="V236" s="2" t="str">
        <f>"2156"</f>
        <v>2156</v>
      </c>
      <c r="W236" s="2" t="str">
        <f>"2204"</f>
        <v>2204</v>
      </c>
      <c r="X236" s="2" t="str">
        <f>"2212"</f>
        <v>2212</v>
      </c>
      <c r="Y236" s="2" t="str">
        <f>"2220"</f>
        <v>2220</v>
      </c>
      <c r="Z236" s="2" t="str">
        <f>"2229"</f>
        <v>2229</v>
      </c>
      <c r="AA236" s="2" t="str">
        <f>"2237"</f>
        <v>2237</v>
      </c>
      <c r="AB236" s="2" t="str">
        <f>"2246"</f>
        <v>2246</v>
      </c>
      <c r="AC236" s="2" t="str">
        <f>"2254"</f>
        <v>2254</v>
      </c>
      <c r="AD236" s="2" t="str">
        <f>"2301"</f>
        <v>2301</v>
      </c>
      <c r="AE236" s="2" t="str">
        <f>"2309"</f>
        <v>2309</v>
      </c>
    </row>
    <row r="237" spans="2:31" ht="12.75" customHeight="1" x14ac:dyDescent="0.15">
      <c r="B237" s="3" t="s">
        <v>13</v>
      </c>
      <c r="C237" s="2" t="s">
        <v>22</v>
      </c>
      <c r="D237" s="2" t="str">
        <f>"2142"</f>
        <v>2142</v>
      </c>
      <c r="E237" s="2" t="str">
        <f>"2150"</f>
        <v>2150</v>
      </c>
      <c r="F237" s="2" t="str">
        <f>"2158"</f>
        <v>2158</v>
      </c>
      <c r="G237" s="2" t="str">
        <f>"2206"</f>
        <v>2206</v>
      </c>
      <c r="H237" s="2" t="str">
        <f>"2214"</f>
        <v>2214</v>
      </c>
      <c r="I237" s="2" t="str">
        <f>"2222"</f>
        <v>2222</v>
      </c>
      <c r="J237" s="2" t="str">
        <f>"2231"</f>
        <v>2231</v>
      </c>
      <c r="K237" s="2" t="str">
        <f>"2239"</f>
        <v>2239</v>
      </c>
      <c r="L237" s="2" t="str">
        <f>"2247"</f>
        <v>2247</v>
      </c>
      <c r="M237" s="2" t="str">
        <f>"2255"</f>
        <v>2255</v>
      </c>
      <c r="N237" s="2" t="str">
        <f>"2303"</f>
        <v>2303</v>
      </c>
      <c r="O237" s="2" t="str">
        <f>"2312"</f>
        <v>2312</v>
      </c>
      <c r="R237" s="4" t="s">
        <v>2</v>
      </c>
      <c r="S237" s="2" t="s">
        <v>22</v>
      </c>
      <c r="T237" s="2" t="str">
        <f>"2142"</f>
        <v>2142</v>
      </c>
      <c r="U237" s="2" t="str">
        <f>"2150"</f>
        <v>2150</v>
      </c>
      <c r="V237" s="2" t="str">
        <f>"2158"</f>
        <v>2158</v>
      </c>
      <c r="W237" s="2" t="str">
        <f>"2206"</f>
        <v>2206</v>
      </c>
      <c r="X237" s="2" t="str">
        <f>"2214"</f>
        <v>2214</v>
      </c>
      <c r="Y237" s="2" t="str">
        <f>"2222"</f>
        <v>2222</v>
      </c>
      <c r="Z237" s="2" t="str">
        <f>"2231"</f>
        <v>2231</v>
      </c>
      <c r="AA237" s="2" t="str">
        <f>"2239"</f>
        <v>2239</v>
      </c>
      <c r="AB237" s="2" t="str">
        <f>"2248"</f>
        <v>2248</v>
      </c>
      <c r="AC237" s="2" t="str">
        <f>"2256"</f>
        <v>2256</v>
      </c>
      <c r="AD237" s="2" t="str">
        <f>"2303"</f>
        <v>2303</v>
      </c>
      <c r="AE237" s="2" t="str">
        <f>"2311"</f>
        <v>2311</v>
      </c>
    </row>
    <row r="238" spans="2:31" ht="12.75" customHeight="1" x14ac:dyDescent="0.15">
      <c r="B238" s="3" t="s">
        <v>12</v>
      </c>
      <c r="C238" s="2" t="s">
        <v>22</v>
      </c>
      <c r="D238" s="2" t="str">
        <f>"2143"</f>
        <v>2143</v>
      </c>
      <c r="E238" s="2" t="str">
        <f>"2151"</f>
        <v>2151</v>
      </c>
      <c r="F238" s="2" t="str">
        <f>"2159"</f>
        <v>2159</v>
      </c>
      <c r="G238" s="2" t="str">
        <f>"2207"</f>
        <v>2207</v>
      </c>
      <c r="H238" s="2" t="str">
        <f>"2215"</f>
        <v>2215</v>
      </c>
      <c r="I238" s="2" t="str">
        <f>"2224"</f>
        <v>2224</v>
      </c>
      <c r="J238" s="2" t="str">
        <f>"2232"</f>
        <v>2232</v>
      </c>
      <c r="K238" s="2" t="str">
        <f>"2240"</f>
        <v>2240</v>
      </c>
      <c r="L238" s="2" t="str">
        <f>"2248"</f>
        <v>2248</v>
      </c>
      <c r="M238" s="2" t="str">
        <f>"2256"</f>
        <v>2256</v>
      </c>
      <c r="N238" s="2" t="str">
        <f>"2305"</f>
        <v>2305</v>
      </c>
      <c r="O238" s="2" t="str">
        <f>"2313"</f>
        <v>2313</v>
      </c>
      <c r="R238" s="4" t="s">
        <v>3</v>
      </c>
      <c r="S238" s="2" t="s">
        <v>22</v>
      </c>
      <c r="T238" s="2" t="str">
        <f>"2145"</f>
        <v>2145</v>
      </c>
      <c r="U238" s="2" t="str">
        <f>"2153"</f>
        <v>2153</v>
      </c>
      <c r="V238" s="2" t="str">
        <f>"2201"</f>
        <v>2201</v>
      </c>
      <c r="W238" s="2" t="str">
        <f>"2209"</f>
        <v>2209</v>
      </c>
      <c r="X238" s="2" t="str">
        <f>"2217"</f>
        <v>2217</v>
      </c>
      <c r="Y238" s="2" t="str">
        <f>"2225"</f>
        <v>2225</v>
      </c>
      <c r="Z238" s="2" t="str">
        <f>"2233"</f>
        <v>2233</v>
      </c>
      <c r="AA238" s="2" t="str">
        <f>"2242"</f>
        <v>2242</v>
      </c>
      <c r="AB238" s="2" t="str">
        <f>"2250"</f>
        <v>2250</v>
      </c>
      <c r="AC238" s="2" t="str">
        <f>"2259"</f>
        <v>2259</v>
      </c>
      <c r="AD238" s="2" t="str">
        <f>"2306"</f>
        <v>2306</v>
      </c>
      <c r="AE238" s="2" t="str">
        <f>"2314"</f>
        <v>2314</v>
      </c>
    </row>
    <row r="239" spans="2:31" ht="12.75" customHeight="1" x14ac:dyDescent="0.15">
      <c r="B239" s="3" t="s">
        <v>11</v>
      </c>
      <c r="C239" s="2" t="s">
        <v>22</v>
      </c>
      <c r="D239" s="2" t="str">
        <f>"2145"</f>
        <v>2145</v>
      </c>
      <c r="E239" s="2" t="str">
        <f>"2153"</f>
        <v>2153</v>
      </c>
      <c r="F239" s="2" t="str">
        <f>"2201"</f>
        <v>2201</v>
      </c>
      <c r="G239" s="2" t="str">
        <f>"2209"</f>
        <v>2209</v>
      </c>
      <c r="H239" s="2" t="str">
        <f>"2217"</f>
        <v>2217</v>
      </c>
      <c r="I239" s="2" t="str">
        <f>"2225"</f>
        <v>2225</v>
      </c>
      <c r="J239" s="2" t="str">
        <f>"2234"</f>
        <v>2234</v>
      </c>
      <c r="K239" s="2" t="str">
        <f>"2242"</f>
        <v>2242</v>
      </c>
      <c r="L239" s="2" t="str">
        <f>"2250"</f>
        <v>2250</v>
      </c>
      <c r="M239" s="2" t="str">
        <f>"2258"</f>
        <v>2258</v>
      </c>
      <c r="N239" s="2" t="str">
        <f>"2306"</f>
        <v>2306</v>
      </c>
      <c r="O239" s="2" t="str">
        <f>"2315"</f>
        <v>2315</v>
      </c>
      <c r="R239" s="4" t="s">
        <v>4</v>
      </c>
      <c r="S239" s="2" t="s">
        <v>22</v>
      </c>
      <c r="T239" s="2" t="str">
        <f>"2146"</f>
        <v>2146</v>
      </c>
      <c r="U239" s="2" t="str">
        <f>"2154"</f>
        <v>2154</v>
      </c>
      <c r="V239" s="2" t="str">
        <f>"2202"</f>
        <v>2202</v>
      </c>
      <c r="W239" s="2" t="str">
        <f>"2210"</f>
        <v>2210</v>
      </c>
      <c r="X239" s="2" t="str">
        <f>"2218"</f>
        <v>2218</v>
      </c>
      <c r="Y239" s="2" t="str">
        <f>"2226"</f>
        <v>2226</v>
      </c>
      <c r="Z239" s="2" t="str">
        <f>"2235"</f>
        <v>2235</v>
      </c>
      <c r="AA239" s="2" t="str">
        <f>"2243"</f>
        <v>2243</v>
      </c>
      <c r="AB239" s="2" t="str">
        <f>"2252"</f>
        <v>2252</v>
      </c>
      <c r="AC239" s="2" t="str">
        <f>"2300"</f>
        <v>2300</v>
      </c>
      <c r="AD239" s="2" t="str">
        <f>"2307"</f>
        <v>2307</v>
      </c>
      <c r="AE239" s="2" t="str">
        <f>"2315"</f>
        <v>2315</v>
      </c>
    </row>
    <row r="240" spans="2:31" ht="12.75" customHeight="1" x14ac:dyDescent="0.15">
      <c r="B240" s="3" t="s">
        <v>10</v>
      </c>
      <c r="C240" s="2" t="s">
        <v>22</v>
      </c>
      <c r="D240" s="2" t="str">
        <f>"2147"</f>
        <v>2147</v>
      </c>
      <c r="E240" s="2" t="str">
        <f>"2155"</f>
        <v>2155</v>
      </c>
      <c r="F240" s="2" t="str">
        <f>"2203"</f>
        <v>2203</v>
      </c>
      <c r="G240" s="2" t="str">
        <f>"2211"</f>
        <v>2211</v>
      </c>
      <c r="H240" s="2" t="str">
        <f>"2219"</f>
        <v>2219</v>
      </c>
      <c r="I240" s="2" t="str">
        <f>"2228"</f>
        <v>2228</v>
      </c>
      <c r="J240" s="2" t="str">
        <f>"2236"</f>
        <v>2236</v>
      </c>
      <c r="K240" s="2" t="str">
        <f>"2244"</f>
        <v>2244</v>
      </c>
      <c r="L240" s="2" t="str">
        <f>"2252"</f>
        <v>2252</v>
      </c>
      <c r="M240" s="2" t="str">
        <f>"2300"</f>
        <v>2300</v>
      </c>
      <c r="N240" s="2" t="str">
        <f>"2309"</f>
        <v>2309</v>
      </c>
      <c r="O240" s="2" t="str">
        <f>"2317"</f>
        <v>2317</v>
      </c>
      <c r="R240" s="4" t="s">
        <v>5</v>
      </c>
      <c r="S240" s="2" t="s">
        <v>22</v>
      </c>
      <c r="T240" s="2" t="str">
        <f>"2148"</f>
        <v>2148</v>
      </c>
      <c r="U240" s="2" t="str">
        <f>"2156"</f>
        <v>2156</v>
      </c>
      <c r="V240" s="2" t="str">
        <f>"2204"</f>
        <v>2204</v>
      </c>
      <c r="W240" s="2" t="str">
        <f>"2212"</f>
        <v>2212</v>
      </c>
      <c r="X240" s="2" t="str">
        <f>"2220"</f>
        <v>2220</v>
      </c>
      <c r="Y240" s="2" t="str">
        <f>"2228"</f>
        <v>2228</v>
      </c>
      <c r="Z240" s="2" t="str">
        <f>"2236"</f>
        <v>2236</v>
      </c>
      <c r="AA240" s="2" t="str">
        <f>"2245"</f>
        <v>2245</v>
      </c>
      <c r="AB240" s="2" t="str">
        <f>"2253"</f>
        <v>2253</v>
      </c>
      <c r="AC240" s="2" t="str">
        <f>"2302"</f>
        <v>2302</v>
      </c>
      <c r="AD240" s="2" t="str">
        <f>"2309"</f>
        <v>2309</v>
      </c>
      <c r="AE240" s="2" t="str">
        <f>"2317"</f>
        <v>2317</v>
      </c>
    </row>
    <row r="241" spans="2:31" ht="12.75" customHeight="1" x14ac:dyDescent="0.15">
      <c r="B241" s="3" t="s">
        <v>9</v>
      </c>
      <c r="C241" s="2" t="s">
        <v>22</v>
      </c>
      <c r="D241" s="2" t="str">
        <f>"2149"</f>
        <v>2149</v>
      </c>
      <c r="E241" s="2" t="str">
        <f>"2157"</f>
        <v>2157</v>
      </c>
      <c r="F241" s="2" t="str">
        <f>"2205"</f>
        <v>2205</v>
      </c>
      <c r="G241" s="2" t="str">
        <f>"2213"</f>
        <v>2213</v>
      </c>
      <c r="H241" s="2" t="str">
        <f>"2221"</f>
        <v>2221</v>
      </c>
      <c r="I241" s="2" t="str">
        <f>"2229"</f>
        <v>2229</v>
      </c>
      <c r="J241" s="2" t="str">
        <f>"2238"</f>
        <v>2238</v>
      </c>
      <c r="K241" s="2" t="str">
        <f>"2246"</f>
        <v>2246</v>
      </c>
      <c r="L241" s="2" t="str">
        <f>"2254"</f>
        <v>2254</v>
      </c>
      <c r="M241" s="2" t="str">
        <f>"2302"</f>
        <v>2302</v>
      </c>
      <c r="N241" s="2" t="str">
        <f>"2310"</f>
        <v>2310</v>
      </c>
      <c r="O241" s="2" t="str">
        <f>"2319"</f>
        <v>2319</v>
      </c>
      <c r="R241" s="4" t="s">
        <v>6</v>
      </c>
      <c r="S241" s="2" t="s">
        <v>22</v>
      </c>
      <c r="T241" s="2" t="str">
        <f>"2149"</f>
        <v>2149</v>
      </c>
      <c r="U241" s="2" t="str">
        <f>"2157"</f>
        <v>2157</v>
      </c>
      <c r="V241" s="2" t="str">
        <f>"2205"</f>
        <v>2205</v>
      </c>
      <c r="W241" s="2" t="str">
        <f>"2213"</f>
        <v>2213</v>
      </c>
      <c r="X241" s="2" t="str">
        <f>"2221"</f>
        <v>2221</v>
      </c>
      <c r="Y241" s="2" t="str">
        <f>"2229"</f>
        <v>2229</v>
      </c>
      <c r="Z241" s="2" t="str">
        <f>"2238"</f>
        <v>2238</v>
      </c>
      <c r="AA241" s="2" t="str">
        <f>"2246"</f>
        <v>2246</v>
      </c>
      <c r="AB241" s="2" t="str">
        <f>"2255"</f>
        <v>2255</v>
      </c>
      <c r="AC241" s="2" t="str">
        <f>"2303"</f>
        <v>2303</v>
      </c>
      <c r="AD241" s="2" t="str">
        <f>"2310"</f>
        <v>2310</v>
      </c>
      <c r="AE241" s="2" t="str">
        <f>"2318"</f>
        <v>2318</v>
      </c>
    </row>
    <row r="242" spans="2:31" ht="12.75" customHeight="1" x14ac:dyDescent="0.15">
      <c r="B242" s="3" t="s">
        <v>8</v>
      </c>
      <c r="C242" s="2" t="s">
        <v>22</v>
      </c>
      <c r="D242" s="2" t="str">
        <f>"2150"</f>
        <v>2150</v>
      </c>
      <c r="E242" s="2" t="str">
        <f>"2158"</f>
        <v>2158</v>
      </c>
      <c r="F242" s="2" t="str">
        <f>"2206"</f>
        <v>2206</v>
      </c>
      <c r="G242" s="2" t="str">
        <f>"2214"</f>
        <v>2214</v>
      </c>
      <c r="H242" s="2" t="str">
        <f>"2222"</f>
        <v>2222</v>
      </c>
      <c r="I242" s="2" t="str">
        <f>"2231"</f>
        <v>2231</v>
      </c>
      <c r="J242" s="2" t="str">
        <f>"2239"</f>
        <v>2239</v>
      </c>
      <c r="K242" s="2" t="str">
        <f>"2247"</f>
        <v>2247</v>
      </c>
      <c r="L242" s="2" t="str">
        <f>"2255"</f>
        <v>2255</v>
      </c>
      <c r="M242" s="2" t="str">
        <f>"2303"</f>
        <v>2303</v>
      </c>
      <c r="N242" s="2" t="str">
        <f>"2312"</f>
        <v>2312</v>
      </c>
      <c r="O242" s="2" t="str">
        <f>"2320"</f>
        <v>2320</v>
      </c>
      <c r="R242" s="4" t="s">
        <v>7</v>
      </c>
      <c r="S242" s="2" t="s">
        <v>22</v>
      </c>
      <c r="T242" s="2" t="str">
        <f>"2151"</f>
        <v>2151</v>
      </c>
      <c r="U242" s="2" t="str">
        <f>"2159"</f>
        <v>2159</v>
      </c>
      <c r="V242" s="2" t="str">
        <f>"2207"</f>
        <v>2207</v>
      </c>
      <c r="W242" s="2" t="str">
        <f>"2215"</f>
        <v>2215</v>
      </c>
      <c r="X242" s="2" t="str">
        <f>"2223"</f>
        <v>2223</v>
      </c>
      <c r="Y242" s="2" t="str">
        <f>"2231"</f>
        <v>2231</v>
      </c>
      <c r="Z242" s="2" t="str">
        <f>"2239"</f>
        <v>2239</v>
      </c>
      <c r="AA242" s="2" t="str">
        <f>"2248"</f>
        <v>2248</v>
      </c>
      <c r="AB242" s="2" t="str">
        <f>"2256"</f>
        <v>2256</v>
      </c>
      <c r="AC242" s="2" t="str">
        <f>"2305"</f>
        <v>2305</v>
      </c>
      <c r="AD242" s="2" t="str">
        <f>"2312"</f>
        <v>2312</v>
      </c>
      <c r="AE242" s="2" t="str">
        <f>"2320"</f>
        <v>2320</v>
      </c>
    </row>
    <row r="243" spans="2:31" ht="12.75" customHeight="1" x14ac:dyDescent="0.15">
      <c r="B243" s="3" t="s">
        <v>7</v>
      </c>
      <c r="C243" s="2" t="s">
        <v>22</v>
      </c>
      <c r="D243" s="2" t="str">
        <f>"2152"</f>
        <v>2152</v>
      </c>
      <c r="E243" s="2" t="str">
        <f>"2200"</f>
        <v>2200</v>
      </c>
      <c r="F243" s="2" t="str">
        <f>"2208"</f>
        <v>2208</v>
      </c>
      <c r="G243" s="2" t="str">
        <f>"2216"</f>
        <v>2216</v>
      </c>
      <c r="H243" s="2" t="str">
        <f>"2224"</f>
        <v>2224</v>
      </c>
      <c r="I243" s="2" t="str">
        <f>"2232"</f>
        <v>2232</v>
      </c>
      <c r="J243" s="2" t="str">
        <f>"2241"</f>
        <v>2241</v>
      </c>
      <c r="K243" s="2" t="str">
        <f>"2249"</f>
        <v>2249</v>
      </c>
      <c r="L243" s="2" t="str">
        <f>"2257"</f>
        <v>2257</v>
      </c>
      <c r="M243" s="2" t="str">
        <f>"2305"</f>
        <v>2305</v>
      </c>
      <c r="N243" s="2" t="str">
        <f>"2313"</f>
        <v>2313</v>
      </c>
      <c r="O243" s="2" t="str">
        <f>"2322"</f>
        <v>2322</v>
      </c>
      <c r="R243" s="4" t="s">
        <v>8</v>
      </c>
      <c r="S243" s="2" t="s">
        <v>22</v>
      </c>
      <c r="T243" s="2" t="str">
        <f>"2152"</f>
        <v>2152</v>
      </c>
      <c r="U243" s="2" t="str">
        <f>"2200"</f>
        <v>2200</v>
      </c>
      <c r="V243" s="2" t="str">
        <f>"2208"</f>
        <v>2208</v>
      </c>
      <c r="W243" s="2" t="str">
        <f>"2216"</f>
        <v>2216</v>
      </c>
      <c r="X243" s="2" t="str">
        <f>"2224"</f>
        <v>2224</v>
      </c>
      <c r="Y243" s="2" t="str">
        <f>"2232"</f>
        <v>2232</v>
      </c>
      <c r="Z243" s="2" t="str">
        <f>"2241"</f>
        <v>2241</v>
      </c>
      <c r="AA243" s="2" t="str">
        <f>"2249"</f>
        <v>2249</v>
      </c>
      <c r="AB243" s="2" t="str">
        <f>"2258"</f>
        <v>2258</v>
      </c>
      <c r="AC243" s="2" t="str">
        <f>"2306"</f>
        <v>2306</v>
      </c>
      <c r="AD243" s="2" t="str">
        <f>"2313"</f>
        <v>2313</v>
      </c>
      <c r="AE243" s="2" t="str">
        <f>"2321"</f>
        <v>2321</v>
      </c>
    </row>
    <row r="244" spans="2:31" ht="12.75" customHeight="1" x14ac:dyDescent="0.15">
      <c r="B244" s="3" t="s">
        <v>6</v>
      </c>
      <c r="C244" s="2" t="s">
        <v>22</v>
      </c>
      <c r="D244" s="2" t="str">
        <f>"2153"</f>
        <v>2153</v>
      </c>
      <c r="E244" s="2" t="str">
        <f>"2201"</f>
        <v>2201</v>
      </c>
      <c r="F244" s="2" t="str">
        <f>"2209"</f>
        <v>2209</v>
      </c>
      <c r="G244" s="2" t="str">
        <f>"2217"</f>
        <v>2217</v>
      </c>
      <c r="H244" s="2" t="str">
        <f>"2225"</f>
        <v>2225</v>
      </c>
      <c r="I244" s="2" t="str">
        <f>"2234"</f>
        <v>2234</v>
      </c>
      <c r="J244" s="2" t="str">
        <f>"2242"</f>
        <v>2242</v>
      </c>
      <c r="K244" s="2" t="str">
        <f>"2250"</f>
        <v>2250</v>
      </c>
      <c r="L244" s="2" t="str">
        <f>"2258"</f>
        <v>2258</v>
      </c>
      <c r="M244" s="2" t="str">
        <f>"2306"</f>
        <v>2306</v>
      </c>
      <c r="N244" s="2" t="str">
        <f>"2315"</f>
        <v>2315</v>
      </c>
      <c r="O244" s="2" t="str">
        <f>"2323"</f>
        <v>2323</v>
      </c>
      <c r="R244" s="4" t="s">
        <v>9</v>
      </c>
      <c r="S244" s="2" t="s">
        <v>22</v>
      </c>
      <c r="T244" s="2" t="str">
        <f>"2154"</f>
        <v>2154</v>
      </c>
      <c r="U244" s="2" t="str">
        <f>"2202"</f>
        <v>2202</v>
      </c>
      <c r="V244" s="2" t="str">
        <f>"2210"</f>
        <v>2210</v>
      </c>
      <c r="W244" s="2" t="str">
        <f>"2218"</f>
        <v>2218</v>
      </c>
      <c r="X244" s="2" t="str">
        <f>"2226"</f>
        <v>2226</v>
      </c>
      <c r="Y244" s="2" t="str">
        <f>"2234"</f>
        <v>2234</v>
      </c>
      <c r="Z244" s="2" t="str">
        <f>"2243"</f>
        <v>2243</v>
      </c>
      <c r="AA244" s="2" t="str">
        <f>"2251"</f>
        <v>2251</v>
      </c>
      <c r="AB244" s="2" t="str">
        <f>"2300"</f>
        <v>2300</v>
      </c>
      <c r="AC244" s="2" t="str">
        <f>"2308"</f>
        <v>2308</v>
      </c>
      <c r="AD244" s="2" t="str">
        <f>"2315"</f>
        <v>2315</v>
      </c>
      <c r="AE244" s="2" t="str">
        <f>"2323"</f>
        <v>2323</v>
      </c>
    </row>
    <row r="245" spans="2:31" ht="12.75" customHeight="1" x14ac:dyDescent="0.15">
      <c r="B245" s="3" t="s">
        <v>5</v>
      </c>
      <c r="C245" s="2" t="s">
        <v>22</v>
      </c>
      <c r="D245" s="2" t="str">
        <f>"2155"</f>
        <v>2155</v>
      </c>
      <c r="E245" s="2" t="str">
        <f>"2203"</f>
        <v>2203</v>
      </c>
      <c r="F245" s="2" t="str">
        <f>"2211"</f>
        <v>2211</v>
      </c>
      <c r="G245" s="2" t="str">
        <f>"2219"</f>
        <v>2219</v>
      </c>
      <c r="H245" s="2" t="str">
        <f>"2227"</f>
        <v>2227</v>
      </c>
      <c r="I245" s="2" t="str">
        <f>"2235"</f>
        <v>2235</v>
      </c>
      <c r="J245" s="2" t="str">
        <f>"2244"</f>
        <v>2244</v>
      </c>
      <c r="K245" s="2" t="str">
        <f>"2252"</f>
        <v>2252</v>
      </c>
      <c r="L245" s="2" t="str">
        <f>"2300"</f>
        <v>2300</v>
      </c>
      <c r="M245" s="2" t="str">
        <f>"2308"</f>
        <v>2308</v>
      </c>
      <c r="N245" s="2" t="str">
        <f>"2316"</f>
        <v>2316</v>
      </c>
      <c r="O245" s="2" t="str">
        <f>"2325"</f>
        <v>2325</v>
      </c>
      <c r="R245" s="4" t="s">
        <v>10</v>
      </c>
      <c r="S245" s="2" t="s">
        <v>22</v>
      </c>
      <c r="T245" s="2" t="str">
        <f>"2156"</f>
        <v>2156</v>
      </c>
      <c r="U245" s="2" t="str">
        <f>"2204"</f>
        <v>2204</v>
      </c>
      <c r="V245" s="2" t="str">
        <f>"2212"</f>
        <v>2212</v>
      </c>
      <c r="W245" s="2" t="str">
        <f>"2220"</f>
        <v>2220</v>
      </c>
      <c r="X245" s="2" t="str">
        <f>"2228"</f>
        <v>2228</v>
      </c>
      <c r="Y245" s="2" t="str">
        <f>"2236"</f>
        <v>2236</v>
      </c>
      <c r="Z245" s="2" t="str">
        <f>"2244"</f>
        <v>2244</v>
      </c>
      <c r="AA245" s="2" t="str">
        <f>"2253"</f>
        <v>2253</v>
      </c>
      <c r="AB245" s="2" t="str">
        <f>"2301"</f>
        <v>2301</v>
      </c>
      <c r="AC245" s="2" t="str">
        <f>"2310"</f>
        <v>2310</v>
      </c>
      <c r="AD245" s="2" t="str">
        <f>"2317"</f>
        <v>2317</v>
      </c>
      <c r="AE245" s="2" t="str">
        <f>"2325"</f>
        <v>2325</v>
      </c>
    </row>
    <row r="246" spans="2:31" ht="12.75" customHeight="1" x14ac:dyDescent="0.15">
      <c r="B246" s="3" t="s">
        <v>4</v>
      </c>
      <c r="C246" s="2" t="s">
        <v>22</v>
      </c>
      <c r="D246" s="2" t="str">
        <f>"2156"</f>
        <v>2156</v>
      </c>
      <c r="E246" s="2" t="str">
        <f>"2204"</f>
        <v>2204</v>
      </c>
      <c r="F246" s="2" t="str">
        <f>"2212"</f>
        <v>2212</v>
      </c>
      <c r="G246" s="2" t="str">
        <f>"2220"</f>
        <v>2220</v>
      </c>
      <c r="H246" s="2" t="str">
        <f>"2228"</f>
        <v>2228</v>
      </c>
      <c r="I246" s="2" t="str">
        <f>"2237"</f>
        <v>2237</v>
      </c>
      <c r="J246" s="2" t="str">
        <f>"2245"</f>
        <v>2245</v>
      </c>
      <c r="K246" s="2" t="str">
        <f>"2253"</f>
        <v>2253</v>
      </c>
      <c r="L246" s="2" t="str">
        <f>"2301"</f>
        <v>2301</v>
      </c>
      <c r="M246" s="2" t="str">
        <f>"2309"</f>
        <v>2309</v>
      </c>
      <c r="N246" s="2" t="str">
        <f>"2318"</f>
        <v>2318</v>
      </c>
      <c r="O246" s="2" t="str">
        <f>"2326"</f>
        <v>2326</v>
      </c>
      <c r="R246" s="4" t="s">
        <v>11</v>
      </c>
      <c r="S246" s="2" t="s">
        <v>22</v>
      </c>
      <c r="T246" s="2" t="str">
        <f>"2158"</f>
        <v>2158</v>
      </c>
      <c r="U246" s="2" t="str">
        <f>"2206"</f>
        <v>2206</v>
      </c>
      <c r="V246" s="2" t="str">
        <f>"2214"</f>
        <v>2214</v>
      </c>
      <c r="W246" s="2" t="str">
        <f>"2222"</f>
        <v>2222</v>
      </c>
      <c r="X246" s="2" t="str">
        <f>"2230"</f>
        <v>2230</v>
      </c>
      <c r="Y246" s="2" t="str">
        <f>"2238"</f>
        <v>2238</v>
      </c>
      <c r="Z246" s="2" t="str">
        <f>"2246"</f>
        <v>2246</v>
      </c>
      <c r="AA246" s="2" t="str">
        <f>"2255"</f>
        <v>2255</v>
      </c>
      <c r="AB246" s="2" t="str">
        <f>"2303"</f>
        <v>2303</v>
      </c>
      <c r="AC246" s="2" t="str">
        <f>"2312"</f>
        <v>2312</v>
      </c>
      <c r="AD246" s="2" t="str">
        <f>"2319"</f>
        <v>2319</v>
      </c>
      <c r="AE246" s="2" t="str">
        <f>"2327"</f>
        <v>2327</v>
      </c>
    </row>
    <row r="247" spans="2:31" ht="12.75" customHeight="1" x14ac:dyDescent="0.15">
      <c r="B247" s="3" t="s">
        <v>3</v>
      </c>
      <c r="C247" s="2" t="s">
        <v>22</v>
      </c>
      <c r="D247" s="2" t="str">
        <f>"2158"</f>
        <v>2158</v>
      </c>
      <c r="E247" s="2" t="str">
        <f>"2206"</f>
        <v>2206</v>
      </c>
      <c r="F247" s="2" t="str">
        <f>"2214"</f>
        <v>2214</v>
      </c>
      <c r="G247" s="2" t="str">
        <f>"2222"</f>
        <v>2222</v>
      </c>
      <c r="H247" s="2" t="str">
        <f>"2230"</f>
        <v>2230</v>
      </c>
      <c r="I247" s="2" t="str">
        <f>"2238"</f>
        <v>2238</v>
      </c>
      <c r="J247" s="2" t="str">
        <f>"2247"</f>
        <v>2247</v>
      </c>
      <c r="K247" s="2" t="str">
        <f>"2255"</f>
        <v>2255</v>
      </c>
      <c r="L247" s="2" t="str">
        <f>"2303"</f>
        <v>2303</v>
      </c>
      <c r="M247" s="2" t="str">
        <f>"2311"</f>
        <v>2311</v>
      </c>
      <c r="N247" s="2" t="str">
        <f>"2319"</f>
        <v>2319</v>
      </c>
      <c r="O247" s="2" t="str">
        <f>"2328"</f>
        <v>2328</v>
      </c>
      <c r="R247" s="4" t="s">
        <v>12</v>
      </c>
      <c r="S247" s="2" t="s">
        <v>22</v>
      </c>
      <c r="T247" s="2" t="str">
        <f>"2159"</f>
        <v>2159</v>
      </c>
      <c r="U247" s="2" t="str">
        <f>"2207"</f>
        <v>2207</v>
      </c>
      <c r="V247" s="2" t="str">
        <f>"2215"</f>
        <v>2215</v>
      </c>
      <c r="W247" s="2" t="str">
        <f>"2223"</f>
        <v>2223</v>
      </c>
      <c r="X247" s="2" t="str">
        <f>"2231"</f>
        <v>2231</v>
      </c>
      <c r="Y247" s="2" t="str">
        <f>"2239"</f>
        <v>2239</v>
      </c>
      <c r="Z247" s="2" t="str">
        <f>"2248"</f>
        <v>2248</v>
      </c>
      <c r="AA247" s="2" t="str">
        <f>"2256"</f>
        <v>2256</v>
      </c>
      <c r="AB247" s="2" t="str">
        <f>"2305"</f>
        <v>2305</v>
      </c>
      <c r="AC247" s="2" t="str">
        <f>"2313"</f>
        <v>2313</v>
      </c>
      <c r="AD247" s="2" t="str">
        <f>"2320"</f>
        <v>2320</v>
      </c>
      <c r="AE247" s="2" t="str">
        <f>"2328"</f>
        <v>2328</v>
      </c>
    </row>
    <row r="248" spans="2:31" ht="12.75" customHeight="1" x14ac:dyDescent="0.15">
      <c r="B248" s="3" t="s">
        <v>2</v>
      </c>
      <c r="C248" s="2" t="s">
        <v>22</v>
      </c>
      <c r="D248" s="2" t="str">
        <f>"2200"</f>
        <v>2200</v>
      </c>
      <c r="E248" s="2" t="str">
        <f>"2208"</f>
        <v>2208</v>
      </c>
      <c r="F248" s="2" t="str">
        <f>"2216"</f>
        <v>2216</v>
      </c>
      <c r="G248" s="2" t="str">
        <f>"2224"</f>
        <v>2224</v>
      </c>
      <c r="H248" s="2" t="str">
        <f>"2232"</f>
        <v>2232</v>
      </c>
      <c r="I248" s="2" t="str">
        <f>"2241"</f>
        <v>2241</v>
      </c>
      <c r="J248" s="2" t="str">
        <f>"2249"</f>
        <v>2249</v>
      </c>
      <c r="K248" s="2" t="str">
        <f>"2257"</f>
        <v>2257</v>
      </c>
      <c r="L248" s="2" t="str">
        <f>"2305"</f>
        <v>2305</v>
      </c>
      <c r="M248" s="2" t="str">
        <f>"2313"</f>
        <v>2313</v>
      </c>
      <c r="N248" s="2" t="str">
        <f>"2322"</f>
        <v>2322</v>
      </c>
      <c r="O248" s="2" t="str">
        <f>"2330"</f>
        <v>2330</v>
      </c>
      <c r="R248" s="4" t="s">
        <v>13</v>
      </c>
      <c r="S248" s="2" t="s">
        <v>22</v>
      </c>
      <c r="T248" s="2" t="str">
        <f>"2201"</f>
        <v>2201</v>
      </c>
      <c r="U248" s="2" t="str">
        <f>"2209"</f>
        <v>2209</v>
      </c>
      <c r="V248" s="2" t="str">
        <f>"2217"</f>
        <v>2217</v>
      </c>
      <c r="W248" s="2" t="str">
        <f>"2225"</f>
        <v>2225</v>
      </c>
      <c r="X248" s="2" t="str">
        <f>"2233"</f>
        <v>2233</v>
      </c>
      <c r="Y248" s="2" t="str">
        <f>"2241"</f>
        <v>2241</v>
      </c>
      <c r="Z248" s="2" t="str">
        <f>"2249"</f>
        <v>2249</v>
      </c>
      <c r="AA248" s="2" t="str">
        <f>"2258"</f>
        <v>2258</v>
      </c>
      <c r="AB248" s="2" t="str">
        <f>"2306"</f>
        <v>2306</v>
      </c>
      <c r="AC248" s="2" t="str">
        <f>"2315"</f>
        <v>2315</v>
      </c>
      <c r="AD248" s="2" t="str">
        <f>"2322"</f>
        <v>2322</v>
      </c>
      <c r="AE248" s="2" t="str">
        <f>"2330"</f>
        <v>2330</v>
      </c>
    </row>
    <row r="249" spans="2:31" ht="12.75" customHeight="1" x14ac:dyDescent="0.15">
      <c r="B249" s="3" t="s">
        <v>1</v>
      </c>
      <c r="C249" s="2" t="s">
        <v>22</v>
      </c>
      <c r="D249" s="2" t="str">
        <f>"2202"</f>
        <v>2202</v>
      </c>
      <c r="E249" s="2" t="str">
        <f>"2210"</f>
        <v>2210</v>
      </c>
      <c r="F249" s="2" t="str">
        <f>"2218"</f>
        <v>2218</v>
      </c>
      <c r="G249" s="2" t="str">
        <f>"2226"</f>
        <v>2226</v>
      </c>
      <c r="H249" s="2" t="str">
        <f>"2234"</f>
        <v>2234</v>
      </c>
      <c r="I249" s="2" t="str">
        <f>"2243"</f>
        <v>2243</v>
      </c>
      <c r="J249" s="2" t="str">
        <f>"2251"</f>
        <v>2251</v>
      </c>
      <c r="K249" s="2" t="str">
        <f>"2259"</f>
        <v>2259</v>
      </c>
      <c r="L249" s="2" t="str">
        <f>"2307"</f>
        <v>2307</v>
      </c>
      <c r="M249" s="2" t="str">
        <f>"2315"</f>
        <v>2315</v>
      </c>
      <c r="N249" s="2" t="str">
        <f>"2324"</f>
        <v>2324</v>
      </c>
      <c r="O249" s="2" t="str">
        <f>"2332"</f>
        <v>2332</v>
      </c>
      <c r="R249" s="4" t="s">
        <v>14</v>
      </c>
      <c r="S249" s="2" t="s">
        <v>22</v>
      </c>
      <c r="T249" s="2" t="str">
        <f>"2203"</f>
        <v>2203</v>
      </c>
      <c r="U249" s="2" t="str">
        <f>"2211"</f>
        <v>2211</v>
      </c>
      <c r="V249" s="2" t="str">
        <f>"2219"</f>
        <v>2219</v>
      </c>
      <c r="W249" s="2" t="str">
        <f>"2227"</f>
        <v>2227</v>
      </c>
      <c r="X249" s="2" t="str">
        <f>"2235"</f>
        <v>2235</v>
      </c>
      <c r="Y249" s="2" t="str">
        <f>"2243"</f>
        <v>2243</v>
      </c>
      <c r="Z249" s="2" t="str">
        <f>"2251"</f>
        <v>2251</v>
      </c>
      <c r="AA249" s="2" t="str">
        <f>"2300"</f>
        <v>2300</v>
      </c>
      <c r="AB249" s="2" t="str">
        <f>"2308"</f>
        <v>2308</v>
      </c>
      <c r="AC249" s="2" t="str">
        <f>"2317"</f>
        <v>2317</v>
      </c>
      <c r="AD249" s="2" t="str">
        <f>"2324"</f>
        <v>2324</v>
      </c>
      <c r="AE249" s="2" t="str">
        <f>"2332"</f>
        <v>2332</v>
      </c>
    </row>
    <row r="250" spans="2:31" ht="12.75" customHeight="1" x14ac:dyDescent="0.15">
      <c r="B250" s="3" t="s">
        <v>0</v>
      </c>
      <c r="C250" s="2" t="s">
        <v>18</v>
      </c>
      <c r="D250" s="2" t="str">
        <f>"2205"</f>
        <v>2205</v>
      </c>
      <c r="E250" s="2" t="str">
        <f>"2213"</f>
        <v>2213</v>
      </c>
      <c r="F250" s="2" t="str">
        <f>"2221"</f>
        <v>2221</v>
      </c>
      <c r="G250" s="2" t="str">
        <f>"2229"</f>
        <v>2229</v>
      </c>
      <c r="H250" s="2" t="str">
        <f>"2237"</f>
        <v>2237</v>
      </c>
      <c r="I250" s="2" t="str">
        <f>"2246"</f>
        <v>2246</v>
      </c>
      <c r="J250" s="2" t="str">
        <f>"2254"</f>
        <v>2254</v>
      </c>
      <c r="K250" s="2" t="str">
        <f>"2302"</f>
        <v>2302</v>
      </c>
      <c r="L250" s="2" t="str">
        <f>"2310"</f>
        <v>2310</v>
      </c>
      <c r="M250" s="2" t="str">
        <f>"2318"</f>
        <v>2318</v>
      </c>
      <c r="N250" s="2" t="str">
        <f>"2327"</f>
        <v>2327</v>
      </c>
      <c r="O250" s="2" t="str">
        <f>"2335"</f>
        <v>2335</v>
      </c>
      <c r="R250" s="4" t="s">
        <v>15</v>
      </c>
      <c r="S250" s="2" t="s">
        <v>18</v>
      </c>
      <c r="T250" s="2" t="str">
        <f>"2205"</f>
        <v>2205</v>
      </c>
      <c r="U250" s="2" t="str">
        <f>"2213"</f>
        <v>2213</v>
      </c>
      <c r="V250" s="2" t="str">
        <f>"2221"</f>
        <v>2221</v>
      </c>
      <c r="W250" s="2" t="str">
        <f>"2229"</f>
        <v>2229</v>
      </c>
      <c r="X250" s="2" t="str">
        <f>"2237"</f>
        <v>2237</v>
      </c>
      <c r="Y250" s="2" t="str">
        <f>"2245"</f>
        <v>2245</v>
      </c>
      <c r="Z250" s="2" t="str">
        <f>"2253"</f>
        <v>2253</v>
      </c>
      <c r="AA250" s="2" t="str">
        <f>"2302"</f>
        <v>2302</v>
      </c>
      <c r="AB250" s="2" t="str">
        <f>"2310"</f>
        <v>2310</v>
      </c>
      <c r="AC250" s="2" t="str">
        <f>"2319"</f>
        <v>2319</v>
      </c>
      <c r="AD250" s="2" t="str">
        <f>"2326"</f>
        <v>2326</v>
      </c>
      <c r="AE250" s="2" t="str">
        <f>"2334"</f>
        <v>2334</v>
      </c>
    </row>
    <row r="251" spans="2:31" ht="12.75" customHeight="1" x14ac:dyDescent="0.15">
      <c r="B251" s="10" t="s">
        <v>20</v>
      </c>
      <c r="C251" s="10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R251" s="10" t="s">
        <v>20</v>
      </c>
      <c r="S251" s="10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4" spans="2:31" ht="12.75" customHeight="1" x14ac:dyDescent="0.15">
      <c r="B254" s="12" t="s">
        <v>29</v>
      </c>
      <c r="C254" s="13"/>
      <c r="D254" s="13"/>
      <c r="E254" s="13"/>
      <c r="F254" s="13"/>
      <c r="G254" s="13"/>
      <c r="H254" s="13"/>
      <c r="M254" s="8" t="s">
        <v>23</v>
      </c>
      <c r="N254" s="8"/>
      <c r="O254" s="8"/>
      <c r="R254" s="12" t="s">
        <v>30</v>
      </c>
      <c r="S254" s="13"/>
      <c r="T254" s="13"/>
      <c r="U254" s="13"/>
      <c r="V254" s="13"/>
      <c r="W254" s="13"/>
      <c r="X254" s="13"/>
      <c r="AC254" s="8" t="s">
        <v>23</v>
      </c>
      <c r="AD254" s="8"/>
      <c r="AE254" s="8"/>
    </row>
    <row r="256" spans="2:31" ht="12.75" customHeight="1" x14ac:dyDescent="0.15">
      <c r="B256" s="10" t="s">
        <v>16</v>
      </c>
      <c r="C256" s="10"/>
      <c r="D256" s="2"/>
      <c r="E256" s="2"/>
      <c r="F256" s="2"/>
      <c r="G256" s="2"/>
      <c r="H256" s="2"/>
      <c r="I256" s="2"/>
      <c r="J256" s="5"/>
      <c r="K256" s="5"/>
      <c r="L256" s="5"/>
      <c r="M256" s="5"/>
      <c r="N256" s="5"/>
      <c r="O256" s="5"/>
      <c r="R256" s="10" t="s">
        <v>16</v>
      </c>
      <c r="S256" s="10"/>
      <c r="T256" s="2"/>
      <c r="U256" s="2"/>
      <c r="V256" s="2"/>
      <c r="W256" s="2"/>
      <c r="X256" s="2"/>
      <c r="Y256" s="2"/>
      <c r="Z256" s="5"/>
      <c r="AA256" s="5"/>
      <c r="AB256" s="5"/>
      <c r="AC256" s="5"/>
      <c r="AD256" s="5"/>
      <c r="AE256" s="5"/>
    </row>
    <row r="257" spans="2:31" ht="12.75" customHeight="1" x14ac:dyDescent="0.15">
      <c r="B257" s="10" t="s">
        <v>19</v>
      </c>
      <c r="C257" s="10"/>
      <c r="D257" s="2"/>
      <c r="E257" s="2"/>
      <c r="F257" s="2"/>
      <c r="G257" s="2"/>
      <c r="H257" s="2"/>
      <c r="I257" s="2"/>
      <c r="J257" s="5"/>
      <c r="K257" s="5"/>
      <c r="L257" s="5"/>
      <c r="M257" s="5"/>
      <c r="N257" s="5"/>
      <c r="O257" s="5"/>
      <c r="R257" s="10" t="s">
        <v>19</v>
      </c>
      <c r="S257" s="10"/>
      <c r="T257" s="2"/>
      <c r="U257" s="2"/>
      <c r="V257" s="2"/>
      <c r="W257" s="2"/>
      <c r="X257" s="2"/>
      <c r="Y257" s="2"/>
      <c r="Z257" s="5"/>
      <c r="AA257" s="5"/>
      <c r="AB257" s="5"/>
      <c r="AC257" s="5"/>
      <c r="AD257" s="5"/>
      <c r="AE257" s="5"/>
    </row>
    <row r="258" spans="2:31" ht="12.75" customHeight="1" x14ac:dyDescent="0.15">
      <c r="B258" s="3" t="s">
        <v>15</v>
      </c>
      <c r="C258" s="2" t="s">
        <v>17</v>
      </c>
      <c r="D258" s="2" t="str">
        <f>"2317"</f>
        <v>2317</v>
      </c>
      <c r="E258" s="2" t="str">
        <f>"2326"</f>
        <v>2326</v>
      </c>
      <c r="F258" s="2" t="str">
        <f>"2335"</f>
        <v>2335</v>
      </c>
      <c r="G258" s="2" t="str">
        <f>"2343"</f>
        <v>2343</v>
      </c>
      <c r="H258" s="2" t="str">
        <f>"2351"</f>
        <v>2351</v>
      </c>
      <c r="I258" s="2" t="str">
        <f>"0000"</f>
        <v>0000</v>
      </c>
      <c r="J258" s="5"/>
      <c r="K258" s="5"/>
      <c r="L258" s="5"/>
      <c r="M258" s="5"/>
      <c r="N258" s="5"/>
      <c r="O258" s="5"/>
      <c r="R258" s="3" t="s">
        <v>0</v>
      </c>
      <c r="S258" s="2" t="s">
        <v>17</v>
      </c>
      <c r="T258" s="2" t="str">
        <f>"2315"</f>
        <v>2315</v>
      </c>
      <c r="U258" s="2" t="str">
        <f>"2323"</f>
        <v>2323</v>
      </c>
      <c r="V258" s="2" t="str">
        <f>"2332"</f>
        <v>2332</v>
      </c>
      <c r="W258" s="2" t="str">
        <f>"2342"</f>
        <v>2342</v>
      </c>
      <c r="X258" s="2" t="str">
        <f>"2351"</f>
        <v>2351</v>
      </c>
      <c r="Y258" s="2" t="str">
        <f>"0000"</f>
        <v>0000</v>
      </c>
      <c r="Z258" s="5"/>
      <c r="AA258" s="5"/>
      <c r="AB258" s="5"/>
      <c r="AC258" s="5"/>
      <c r="AD258" s="5"/>
      <c r="AE258" s="5"/>
    </row>
    <row r="259" spans="2:31" ht="12.75" customHeight="1" x14ac:dyDescent="0.15">
      <c r="B259" s="3" t="s">
        <v>14</v>
      </c>
      <c r="C259" s="2" t="s">
        <v>22</v>
      </c>
      <c r="D259" s="2" t="str">
        <f>"2319"</f>
        <v>2319</v>
      </c>
      <c r="E259" s="2" t="str">
        <f>"2328"</f>
        <v>2328</v>
      </c>
      <c r="F259" s="2" t="str">
        <f>"2337"</f>
        <v>2337</v>
      </c>
      <c r="G259" s="2" t="str">
        <f>"2345"</f>
        <v>2345</v>
      </c>
      <c r="H259" s="2" t="str">
        <f>"2353"</f>
        <v>2353</v>
      </c>
      <c r="I259" s="2" t="str">
        <f>"0002"</f>
        <v>0002</v>
      </c>
      <c r="J259" s="5"/>
      <c r="K259" s="5"/>
      <c r="L259" s="5"/>
      <c r="M259" s="5"/>
      <c r="N259" s="5"/>
      <c r="O259" s="5"/>
      <c r="R259" s="4" t="s">
        <v>1</v>
      </c>
      <c r="S259" s="2" t="s">
        <v>22</v>
      </c>
      <c r="T259" s="2" t="str">
        <f>"2317"</f>
        <v>2317</v>
      </c>
      <c r="U259" s="2" t="str">
        <f>"2326"</f>
        <v>2326</v>
      </c>
      <c r="V259" s="2" t="str">
        <f>"2335"</f>
        <v>2335</v>
      </c>
      <c r="W259" s="2" t="str">
        <f>"2344"</f>
        <v>2344</v>
      </c>
      <c r="X259" s="2" t="str">
        <f>"2353"</f>
        <v>2353</v>
      </c>
      <c r="Y259" s="2" t="str">
        <f>"0002"</f>
        <v>0002</v>
      </c>
      <c r="Z259" s="5"/>
      <c r="AA259" s="5"/>
      <c r="AB259" s="5"/>
      <c r="AC259" s="5"/>
      <c r="AD259" s="5"/>
      <c r="AE259" s="5"/>
    </row>
    <row r="260" spans="2:31" ht="12.75" customHeight="1" x14ac:dyDescent="0.15">
      <c r="B260" s="3" t="s">
        <v>13</v>
      </c>
      <c r="C260" s="2" t="s">
        <v>22</v>
      </c>
      <c r="D260" s="2" t="str">
        <f>"2321"</f>
        <v>2321</v>
      </c>
      <c r="E260" s="2" t="str">
        <f>"2330"</f>
        <v>2330</v>
      </c>
      <c r="F260" s="2" t="str">
        <f>"2339"</f>
        <v>2339</v>
      </c>
      <c r="G260" s="2" t="str">
        <f>"2347"</f>
        <v>2347</v>
      </c>
      <c r="H260" s="2" t="str">
        <f>"2355"</f>
        <v>2355</v>
      </c>
      <c r="I260" s="2" t="str">
        <f>"0004"</f>
        <v>0004</v>
      </c>
      <c r="J260" s="5"/>
      <c r="K260" s="5"/>
      <c r="L260" s="5"/>
      <c r="M260" s="5"/>
      <c r="N260" s="5"/>
      <c r="O260" s="5"/>
      <c r="R260" s="4" t="s">
        <v>2</v>
      </c>
      <c r="S260" s="2" t="s">
        <v>22</v>
      </c>
      <c r="T260" s="2" t="str">
        <f>"2319"</f>
        <v>2319</v>
      </c>
      <c r="U260" s="2" t="str">
        <f>"2328"</f>
        <v>2328</v>
      </c>
      <c r="V260" s="2" t="str">
        <f>"2337"</f>
        <v>2337</v>
      </c>
      <c r="W260" s="2" t="str">
        <f>"2346"</f>
        <v>2346</v>
      </c>
      <c r="X260" s="2" t="str">
        <f>"2355"</f>
        <v>2355</v>
      </c>
      <c r="Y260" s="2" t="str">
        <f>"0004"</f>
        <v>0004</v>
      </c>
      <c r="Z260" s="5"/>
      <c r="AA260" s="5"/>
      <c r="AB260" s="5"/>
      <c r="AC260" s="5"/>
      <c r="AD260" s="5"/>
      <c r="AE260" s="5"/>
    </row>
    <row r="261" spans="2:31" ht="12.75" customHeight="1" x14ac:dyDescent="0.15">
      <c r="B261" s="3" t="s">
        <v>12</v>
      </c>
      <c r="C261" s="2" t="s">
        <v>22</v>
      </c>
      <c r="D261" s="2" t="str">
        <f>"2322"</f>
        <v>2322</v>
      </c>
      <c r="E261" s="2" t="str">
        <f>"2332"</f>
        <v>2332</v>
      </c>
      <c r="F261" s="2" t="str">
        <f>"2340"</f>
        <v>2340</v>
      </c>
      <c r="G261" s="2" t="str">
        <f>"2348"</f>
        <v>2348</v>
      </c>
      <c r="H261" s="2" t="str">
        <f>"2357"</f>
        <v>2357</v>
      </c>
      <c r="I261" s="2" t="str">
        <f>"0005"</f>
        <v>0005</v>
      </c>
      <c r="J261" s="5"/>
      <c r="K261" s="5"/>
      <c r="L261" s="5"/>
      <c r="M261" s="5"/>
      <c r="N261" s="5"/>
      <c r="O261" s="5"/>
      <c r="R261" s="4" t="s">
        <v>3</v>
      </c>
      <c r="S261" s="2" t="s">
        <v>22</v>
      </c>
      <c r="T261" s="2" t="str">
        <f>"2322"</f>
        <v>2322</v>
      </c>
      <c r="U261" s="2" t="str">
        <f>"2330"</f>
        <v>2330</v>
      </c>
      <c r="V261" s="2" t="str">
        <f>"2339"</f>
        <v>2339</v>
      </c>
      <c r="W261" s="2" t="str">
        <f>"2349"</f>
        <v>2349</v>
      </c>
      <c r="X261" s="2" t="str">
        <f>"2358"</f>
        <v>2358</v>
      </c>
      <c r="Y261" s="2" t="str">
        <f>"0007"</f>
        <v>0007</v>
      </c>
      <c r="Z261" s="5"/>
      <c r="AA261" s="5"/>
      <c r="AB261" s="5"/>
      <c r="AC261" s="5"/>
      <c r="AD261" s="5"/>
      <c r="AE261" s="5"/>
    </row>
    <row r="262" spans="2:31" ht="12.75" customHeight="1" x14ac:dyDescent="0.15">
      <c r="B262" s="3" t="s">
        <v>11</v>
      </c>
      <c r="C262" s="2" t="s">
        <v>22</v>
      </c>
      <c r="D262" s="2" t="str">
        <f>"2324"</f>
        <v>2324</v>
      </c>
      <c r="E262" s="2" t="str">
        <f>"2333"</f>
        <v>2333</v>
      </c>
      <c r="F262" s="2" t="str">
        <f>"2342"</f>
        <v>2342</v>
      </c>
      <c r="G262" s="2" t="str">
        <f>"2350"</f>
        <v>2350</v>
      </c>
      <c r="H262" s="2" t="str">
        <f>"2358"</f>
        <v>2358</v>
      </c>
      <c r="I262" s="2" t="str">
        <f>"0007"</f>
        <v>0007</v>
      </c>
      <c r="J262" s="5"/>
      <c r="K262" s="5"/>
      <c r="L262" s="5"/>
      <c r="M262" s="5"/>
      <c r="N262" s="5"/>
      <c r="O262" s="5"/>
      <c r="R262" s="4" t="s">
        <v>4</v>
      </c>
      <c r="S262" s="2" t="s">
        <v>22</v>
      </c>
      <c r="T262" s="2" t="str">
        <f>"2323"</f>
        <v>2323</v>
      </c>
      <c r="U262" s="2" t="str">
        <f>"2332"</f>
        <v>2332</v>
      </c>
      <c r="V262" s="2" t="str">
        <f>"2341"</f>
        <v>2341</v>
      </c>
      <c r="W262" s="2" t="str">
        <f>"2350"</f>
        <v>2350</v>
      </c>
      <c r="X262" s="2" t="str">
        <f>"2359"</f>
        <v>2359</v>
      </c>
      <c r="Y262" s="2" t="str">
        <f>"0008"</f>
        <v>0008</v>
      </c>
      <c r="Z262" s="5"/>
      <c r="AA262" s="5"/>
      <c r="AB262" s="5"/>
      <c r="AC262" s="5"/>
      <c r="AD262" s="5"/>
      <c r="AE262" s="5"/>
    </row>
    <row r="263" spans="2:31" ht="12.75" customHeight="1" x14ac:dyDescent="0.15">
      <c r="B263" s="3" t="s">
        <v>10</v>
      </c>
      <c r="C263" s="2" t="s">
        <v>22</v>
      </c>
      <c r="D263" s="2" t="str">
        <f>"2326"</f>
        <v>2326</v>
      </c>
      <c r="E263" s="2" t="str">
        <f>"2336"</f>
        <v>2336</v>
      </c>
      <c r="F263" s="2" t="str">
        <f>"2344"</f>
        <v>2344</v>
      </c>
      <c r="G263" s="2" t="str">
        <f>"2352"</f>
        <v>2352</v>
      </c>
      <c r="H263" s="2" t="str">
        <f>"0001"</f>
        <v>0001</v>
      </c>
      <c r="I263" s="2" t="str">
        <f>"0009"</f>
        <v>0009</v>
      </c>
      <c r="J263" s="5"/>
      <c r="K263" s="5"/>
      <c r="L263" s="5"/>
      <c r="M263" s="5"/>
      <c r="N263" s="5"/>
      <c r="O263" s="5"/>
      <c r="R263" s="4" t="s">
        <v>5</v>
      </c>
      <c r="S263" s="2" t="s">
        <v>22</v>
      </c>
      <c r="T263" s="2" t="str">
        <f>"2325"</f>
        <v>2325</v>
      </c>
      <c r="U263" s="2" t="str">
        <f>"2333"</f>
        <v>2333</v>
      </c>
      <c r="V263" s="2" t="str">
        <f>"2342"</f>
        <v>2342</v>
      </c>
      <c r="W263" s="2" t="str">
        <f>"2352"</f>
        <v>2352</v>
      </c>
      <c r="X263" s="2" t="str">
        <f>"0001"</f>
        <v>0001</v>
      </c>
      <c r="Y263" s="2" t="str">
        <f>"0010"</f>
        <v>0010</v>
      </c>
      <c r="Z263" s="5"/>
      <c r="AA263" s="5"/>
      <c r="AB263" s="5"/>
      <c r="AC263" s="5"/>
      <c r="AD263" s="5"/>
      <c r="AE263" s="5"/>
    </row>
    <row r="264" spans="2:31" ht="12.75" customHeight="1" x14ac:dyDescent="0.15">
      <c r="B264" s="3" t="s">
        <v>9</v>
      </c>
      <c r="C264" s="2" t="s">
        <v>22</v>
      </c>
      <c r="D264" s="2" t="str">
        <f>"2328"</f>
        <v>2328</v>
      </c>
      <c r="E264" s="2" t="str">
        <f>"2337"</f>
        <v>2337</v>
      </c>
      <c r="F264" s="2" t="str">
        <f>"2346"</f>
        <v>2346</v>
      </c>
      <c r="G264" s="2" t="str">
        <f>"2354"</f>
        <v>2354</v>
      </c>
      <c r="H264" s="2" t="str">
        <f>"0002"</f>
        <v>0002</v>
      </c>
      <c r="I264" s="2" t="str">
        <f>"0011"</f>
        <v>0011</v>
      </c>
      <c r="J264" s="5"/>
      <c r="K264" s="5"/>
      <c r="L264" s="5"/>
      <c r="M264" s="5"/>
      <c r="N264" s="5"/>
      <c r="O264" s="5"/>
      <c r="R264" s="4" t="s">
        <v>6</v>
      </c>
      <c r="S264" s="2" t="s">
        <v>22</v>
      </c>
      <c r="T264" s="2" t="str">
        <f>"2326"</f>
        <v>2326</v>
      </c>
      <c r="U264" s="2" t="str">
        <f>"2335"</f>
        <v>2335</v>
      </c>
      <c r="V264" s="2" t="str">
        <f>"2344"</f>
        <v>2344</v>
      </c>
      <c r="W264" s="2" t="str">
        <f>"2353"</f>
        <v>2353</v>
      </c>
      <c r="X264" s="2" t="str">
        <f>"0002"</f>
        <v>0002</v>
      </c>
      <c r="Y264" s="2" t="str">
        <f>"0011"</f>
        <v>0011</v>
      </c>
      <c r="Z264" s="5"/>
      <c r="AA264" s="5"/>
      <c r="AB264" s="5"/>
      <c r="AC264" s="5"/>
      <c r="AD264" s="5"/>
      <c r="AE264" s="5"/>
    </row>
    <row r="265" spans="2:31" ht="12.75" customHeight="1" x14ac:dyDescent="0.15">
      <c r="B265" s="3" t="s">
        <v>8</v>
      </c>
      <c r="C265" s="2" t="s">
        <v>22</v>
      </c>
      <c r="D265" s="2" t="str">
        <f>"2329"</f>
        <v>2329</v>
      </c>
      <c r="E265" s="2" t="str">
        <f>"2339"</f>
        <v>2339</v>
      </c>
      <c r="F265" s="2" t="str">
        <f>"2347"</f>
        <v>2347</v>
      </c>
      <c r="G265" s="2" t="str">
        <f>"2355"</f>
        <v>2355</v>
      </c>
      <c r="H265" s="2" t="str">
        <f>"0004"</f>
        <v>0004</v>
      </c>
      <c r="I265" s="2" t="str">
        <f>"0012"</f>
        <v>0012</v>
      </c>
      <c r="J265" s="5"/>
      <c r="K265" s="5"/>
      <c r="L265" s="5"/>
      <c r="M265" s="5"/>
      <c r="N265" s="5"/>
      <c r="O265" s="5"/>
      <c r="R265" s="4" t="s">
        <v>7</v>
      </c>
      <c r="S265" s="2" t="s">
        <v>22</v>
      </c>
      <c r="T265" s="2" t="str">
        <f>"2328"</f>
        <v>2328</v>
      </c>
      <c r="U265" s="2" t="str">
        <f>"2336"</f>
        <v>2336</v>
      </c>
      <c r="V265" s="2" t="str">
        <f>"2345"</f>
        <v>2345</v>
      </c>
      <c r="W265" s="2" t="str">
        <f>"2355"</f>
        <v>2355</v>
      </c>
      <c r="X265" s="2" t="str">
        <f>"0004"</f>
        <v>0004</v>
      </c>
      <c r="Y265" s="2" t="str">
        <f>"0013"</f>
        <v>0013</v>
      </c>
      <c r="Z265" s="5"/>
      <c r="AA265" s="5"/>
      <c r="AB265" s="5"/>
      <c r="AC265" s="5"/>
      <c r="AD265" s="5"/>
      <c r="AE265" s="5"/>
    </row>
    <row r="266" spans="2:31" ht="12.75" customHeight="1" x14ac:dyDescent="0.15">
      <c r="B266" s="3" t="s">
        <v>7</v>
      </c>
      <c r="C266" s="2" t="s">
        <v>22</v>
      </c>
      <c r="D266" s="2" t="str">
        <f>"2331"</f>
        <v>2331</v>
      </c>
      <c r="E266" s="2" t="str">
        <f>"2340"</f>
        <v>2340</v>
      </c>
      <c r="F266" s="2" t="str">
        <f>"2349"</f>
        <v>2349</v>
      </c>
      <c r="G266" s="2" t="str">
        <f>"2357"</f>
        <v>2357</v>
      </c>
      <c r="H266" s="2" t="str">
        <f>"0005"</f>
        <v>0005</v>
      </c>
      <c r="I266" s="2" t="str">
        <f>"0014"</f>
        <v>0014</v>
      </c>
      <c r="J266" s="5"/>
      <c r="K266" s="5"/>
      <c r="L266" s="5"/>
      <c r="M266" s="5"/>
      <c r="N266" s="5"/>
      <c r="O266" s="5"/>
      <c r="R266" s="4" t="s">
        <v>8</v>
      </c>
      <c r="S266" s="2" t="s">
        <v>22</v>
      </c>
      <c r="T266" s="2" t="str">
        <f>"2329"</f>
        <v>2329</v>
      </c>
      <c r="U266" s="2" t="str">
        <f>"2338"</f>
        <v>2338</v>
      </c>
      <c r="V266" s="2" t="str">
        <f>"2347"</f>
        <v>2347</v>
      </c>
      <c r="W266" s="2" t="str">
        <f>"2356"</f>
        <v>2356</v>
      </c>
      <c r="X266" s="2" t="str">
        <f>"0005"</f>
        <v>0005</v>
      </c>
      <c r="Y266" s="2" t="str">
        <f>"0014"</f>
        <v>0014</v>
      </c>
      <c r="Z266" s="5"/>
      <c r="AA266" s="5"/>
      <c r="AB266" s="5"/>
      <c r="AC266" s="5"/>
      <c r="AD266" s="5"/>
      <c r="AE266" s="5"/>
    </row>
    <row r="267" spans="2:31" ht="12.75" customHeight="1" x14ac:dyDescent="0.15">
      <c r="B267" s="3" t="s">
        <v>6</v>
      </c>
      <c r="C267" s="2" t="s">
        <v>22</v>
      </c>
      <c r="D267" s="2" t="str">
        <f>"2332"</f>
        <v>2332</v>
      </c>
      <c r="E267" s="2" t="str">
        <f>"2342"</f>
        <v>2342</v>
      </c>
      <c r="F267" s="2" t="str">
        <f>"2350"</f>
        <v>2350</v>
      </c>
      <c r="G267" s="2" t="str">
        <f>"2358"</f>
        <v>2358</v>
      </c>
      <c r="H267" s="2" t="str">
        <f>"0007"</f>
        <v>0007</v>
      </c>
      <c r="I267" s="2" t="str">
        <f>"0015"</f>
        <v>0015</v>
      </c>
      <c r="J267" s="5"/>
      <c r="K267" s="5"/>
      <c r="L267" s="5"/>
      <c r="M267" s="5"/>
      <c r="N267" s="5"/>
      <c r="O267" s="5"/>
      <c r="R267" s="4" t="s">
        <v>9</v>
      </c>
      <c r="S267" s="2" t="s">
        <v>22</v>
      </c>
      <c r="T267" s="2" t="str">
        <f>"2331"</f>
        <v>2331</v>
      </c>
      <c r="U267" s="2" t="str">
        <f>"2340"</f>
        <v>2340</v>
      </c>
      <c r="V267" s="2" t="str">
        <f>"2349"</f>
        <v>2349</v>
      </c>
      <c r="W267" s="2" t="str">
        <f>"2358"</f>
        <v>2358</v>
      </c>
      <c r="X267" s="2" t="str">
        <f>"0007"</f>
        <v>0007</v>
      </c>
      <c r="Y267" s="2" t="str">
        <f>"0016"</f>
        <v>0016</v>
      </c>
      <c r="Z267" s="5"/>
      <c r="AA267" s="5"/>
      <c r="AB267" s="5"/>
      <c r="AC267" s="5"/>
      <c r="AD267" s="5"/>
      <c r="AE267" s="5"/>
    </row>
    <row r="268" spans="2:31" ht="12.75" customHeight="1" x14ac:dyDescent="0.15">
      <c r="B268" s="3" t="s">
        <v>5</v>
      </c>
      <c r="C268" s="2" t="s">
        <v>22</v>
      </c>
      <c r="D268" s="2" t="str">
        <f>"2334"</f>
        <v>2334</v>
      </c>
      <c r="E268" s="2" t="str">
        <f>"2343"</f>
        <v>2343</v>
      </c>
      <c r="F268" s="2" t="str">
        <f>"2352"</f>
        <v>2352</v>
      </c>
      <c r="G268" s="2" t="str">
        <f>"0000"</f>
        <v>0000</v>
      </c>
      <c r="H268" s="2" t="str">
        <f>"0008"</f>
        <v>0008</v>
      </c>
      <c r="I268" s="2" t="str">
        <f>"0017"</f>
        <v>0017</v>
      </c>
      <c r="J268" s="5"/>
      <c r="K268" s="5"/>
      <c r="L268" s="5"/>
      <c r="M268" s="5"/>
      <c r="N268" s="5"/>
      <c r="O268" s="5"/>
      <c r="R268" s="4" t="s">
        <v>10</v>
      </c>
      <c r="S268" s="2" t="s">
        <v>22</v>
      </c>
      <c r="T268" s="2" t="str">
        <f>"2333"</f>
        <v>2333</v>
      </c>
      <c r="U268" s="2" t="str">
        <f>"2341"</f>
        <v>2341</v>
      </c>
      <c r="V268" s="2" t="str">
        <f>"2350"</f>
        <v>2350</v>
      </c>
      <c r="W268" s="2" t="str">
        <f>"0000"</f>
        <v>0000</v>
      </c>
      <c r="X268" s="2" t="str">
        <f>"0009"</f>
        <v>0009</v>
      </c>
      <c r="Y268" s="2" t="str">
        <f>"0018"</f>
        <v>0018</v>
      </c>
      <c r="Z268" s="5"/>
      <c r="AA268" s="5"/>
      <c r="AB268" s="5"/>
      <c r="AC268" s="5"/>
      <c r="AD268" s="5"/>
      <c r="AE268" s="5"/>
    </row>
    <row r="269" spans="2:31" ht="12.75" customHeight="1" x14ac:dyDescent="0.15">
      <c r="B269" s="3" t="s">
        <v>4</v>
      </c>
      <c r="C269" s="2" t="s">
        <v>22</v>
      </c>
      <c r="D269" s="2" t="str">
        <f>"2335"</f>
        <v>2335</v>
      </c>
      <c r="E269" s="2" t="str">
        <f>"2345"</f>
        <v>2345</v>
      </c>
      <c r="F269" s="2" t="str">
        <f>"2353"</f>
        <v>2353</v>
      </c>
      <c r="G269" s="2" t="str">
        <f>"0001"</f>
        <v>0001</v>
      </c>
      <c r="H269" s="2" t="str">
        <f>"0010"</f>
        <v>0010</v>
      </c>
      <c r="I269" s="2" t="str">
        <f>"0018"</f>
        <v>0018</v>
      </c>
      <c r="J269" s="5"/>
      <c r="K269" s="5"/>
      <c r="L269" s="5"/>
      <c r="M269" s="5"/>
      <c r="N269" s="5"/>
      <c r="O269" s="5"/>
      <c r="R269" s="4" t="s">
        <v>11</v>
      </c>
      <c r="S269" s="2" t="s">
        <v>22</v>
      </c>
      <c r="T269" s="2" t="str">
        <f>"2335"</f>
        <v>2335</v>
      </c>
      <c r="U269" s="2" t="str">
        <f>"2343"</f>
        <v>2343</v>
      </c>
      <c r="V269" s="2" t="str">
        <f>"2352"</f>
        <v>2352</v>
      </c>
      <c r="W269" s="2" t="str">
        <f>"0002"</f>
        <v>0002</v>
      </c>
      <c r="X269" s="2" t="str">
        <f>"0011"</f>
        <v>0011</v>
      </c>
      <c r="Y269" s="2" t="str">
        <f>"0020"</f>
        <v>0020</v>
      </c>
      <c r="Z269" s="5"/>
      <c r="AA269" s="5"/>
      <c r="AB269" s="5"/>
      <c r="AC269" s="5"/>
      <c r="AD269" s="5"/>
      <c r="AE269" s="5"/>
    </row>
    <row r="270" spans="2:31" ht="12.75" customHeight="1" x14ac:dyDescent="0.15">
      <c r="B270" s="3" t="s">
        <v>3</v>
      </c>
      <c r="C270" s="2" t="s">
        <v>22</v>
      </c>
      <c r="D270" s="2" t="str">
        <f>"2337"</f>
        <v>2337</v>
      </c>
      <c r="E270" s="2" t="str">
        <f>"2346"</f>
        <v>2346</v>
      </c>
      <c r="F270" s="2" t="str">
        <f>"2355"</f>
        <v>2355</v>
      </c>
      <c r="G270" s="2" t="str">
        <f>"0003"</f>
        <v>0003</v>
      </c>
      <c r="H270" s="2" t="str">
        <f>"0011"</f>
        <v>0011</v>
      </c>
      <c r="I270" s="2" t="str">
        <f>"0020"</f>
        <v>0020</v>
      </c>
      <c r="J270" s="5"/>
      <c r="K270" s="5"/>
      <c r="L270" s="5"/>
      <c r="M270" s="5"/>
      <c r="N270" s="5"/>
      <c r="O270" s="5"/>
      <c r="R270" s="4" t="s">
        <v>12</v>
      </c>
      <c r="S270" s="2" t="s">
        <v>22</v>
      </c>
      <c r="T270" s="2" t="str">
        <f>"2336"</f>
        <v>2336</v>
      </c>
      <c r="U270" s="2" t="str">
        <f>"2345"</f>
        <v>2345</v>
      </c>
      <c r="V270" s="2" t="str">
        <f>"2354"</f>
        <v>2354</v>
      </c>
      <c r="W270" s="2" t="str">
        <f>"0003"</f>
        <v>0003</v>
      </c>
      <c r="X270" s="2" t="str">
        <f>"0012"</f>
        <v>0012</v>
      </c>
      <c r="Y270" s="2" t="str">
        <f>"0021"</f>
        <v>0021</v>
      </c>
      <c r="Z270" s="5"/>
      <c r="AA270" s="5"/>
      <c r="AB270" s="5"/>
      <c r="AC270" s="5"/>
      <c r="AD270" s="5"/>
      <c r="AE270" s="5"/>
    </row>
    <row r="271" spans="2:31" ht="12.75" customHeight="1" x14ac:dyDescent="0.15">
      <c r="B271" s="3" t="s">
        <v>2</v>
      </c>
      <c r="C271" s="2" t="s">
        <v>22</v>
      </c>
      <c r="D271" s="2" t="str">
        <f>"2339"</f>
        <v>2339</v>
      </c>
      <c r="E271" s="2" t="str">
        <f>"2349"</f>
        <v>2349</v>
      </c>
      <c r="F271" s="2" t="str">
        <f>"2357"</f>
        <v>2357</v>
      </c>
      <c r="G271" s="2" t="str">
        <f>"0005"</f>
        <v>0005</v>
      </c>
      <c r="H271" s="2" t="str">
        <f>"0014"</f>
        <v>0014</v>
      </c>
      <c r="I271" s="2" t="str">
        <f>"0022"</f>
        <v>0022</v>
      </c>
      <c r="J271" s="5"/>
      <c r="K271" s="5"/>
      <c r="L271" s="5"/>
      <c r="M271" s="5"/>
      <c r="N271" s="5"/>
      <c r="O271" s="5"/>
      <c r="R271" s="4" t="s">
        <v>13</v>
      </c>
      <c r="S271" s="2" t="s">
        <v>22</v>
      </c>
      <c r="T271" s="2" t="str">
        <f>"2338"</f>
        <v>2338</v>
      </c>
      <c r="U271" s="2" t="str">
        <f>"2346"</f>
        <v>2346</v>
      </c>
      <c r="V271" s="2" t="str">
        <f>"2355"</f>
        <v>2355</v>
      </c>
      <c r="W271" s="2" t="str">
        <f>"0005"</f>
        <v>0005</v>
      </c>
      <c r="X271" s="2" t="str">
        <f>"0014"</f>
        <v>0014</v>
      </c>
      <c r="Y271" s="2" t="str">
        <f>"0023"</f>
        <v>0023</v>
      </c>
      <c r="Z271" s="5"/>
      <c r="AA271" s="5"/>
      <c r="AB271" s="5"/>
      <c r="AC271" s="5"/>
      <c r="AD271" s="5"/>
      <c r="AE271" s="5"/>
    </row>
    <row r="272" spans="2:31" ht="12.75" customHeight="1" x14ac:dyDescent="0.15">
      <c r="B272" s="3" t="s">
        <v>1</v>
      </c>
      <c r="C272" s="2" t="s">
        <v>22</v>
      </c>
      <c r="D272" s="2" t="str">
        <f>"2341"</f>
        <v>2341</v>
      </c>
      <c r="E272" s="2" t="str">
        <f>"2351"</f>
        <v>2351</v>
      </c>
      <c r="F272" s="2" t="str">
        <f>"2359"</f>
        <v>2359</v>
      </c>
      <c r="G272" s="2" t="str">
        <f>"0007"</f>
        <v>0007</v>
      </c>
      <c r="H272" s="2" t="str">
        <f>"0016"</f>
        <v>0016</v>
      </c>
      <c r="I272" s="2" t="str">
        <f>"0024"</f>
        <v>0024</v>
      </c>
      <c r="J272" s="5"/>
      <c r="K272" s="5"/>
      <c r="L272" s="5"/>
      <c r="M272" s="5"/>
      <c r="N272" s="5"/>
      <c r="O272" s="5"/>
      <c r="R272" s="4" t="s">
        <v>14</v>
      </c>
      <c r="S272" s="2" t="s">
        <v>22</v>
      </c>
      <c r="T272" s="2" t="str">
        <f>"2340"</f>
        <v>2340</v>
      </c>
      <c r="U272" s="2" t="str">
        <f>"2348"</f>
        <v>2348</v>
      </c>
      <c r="V272" s="2" t="str">
        <f>"2357"</f>
        <v>2357</v>
      </c>
      <c r="W272" s="2" t="str">
        <f>"0007"</f>
        <v>0007</v>
      </c>
      <c r="X272" s="2" t="str">
        <f>"0016"</f>
        <v>0016</v>
      </c>
      <c r="Y272" s="2" t="str">
        <f>"0025"</f>
        <v>0025</v>
      </c>
      <c r="Z272" s="5"/>
      <c r="AA272" s="5"/>
      <c r="AB272" s="5"/>
      <c r="AC272" s="5"/>
      <c r="AD272" s="5"/>
      <c r="AE272" s="5"/>
    </row>
    <row r="273" spans="2:31" ht="12.75" customHeight="1" x14ac:dyDescent="0.15">
      <c r="B273" s="3" t="s">
        <v>0</v>
      </c>
      <c r="C273" s="2" t="s">
        <v>18</v>
      </c>
      <c r="D273" s="2" t="str">
        <f>"2344"</f>
        <v>2344</v>
      </c>
      <c r="E273" s="2" t="str">
        <f>"2354"</f>
        <v>2354</v>
      </c>
      <c r="F273" s="2" t="str">
        <f>"0002"</f>
        <v>0002</v>
      </c>
      <c r="G273" s="2" t="str">
        <f>"0010"</f>
        <v>0010</v>
      </c>
      <c r="H273" s="2" t="str">
        <f>"0019"</f>
        <v>0019</v>
      </c>
      <c r="I273" s="2" t="str">
        <f>"0027"</f>
        <v>0027</v>
      </c>
      <c r="J273" s="5"/>
      <c r="K273" s="5"/>
      <c r="L273" s="5"/>
      <c r="M273" s="5"/>
      <c r="N273" s="5"/>
      <c r="O273" s="5"/>
      <c r="R273" s="4" t="s">
        <v>15</v>
      </c>
      <c r="S273" s="2" t="s">
        <v>18</v>
      </c>
      <c r="T273" s="2" t="str">
        <f>"2342"</f>
        <v>2342</v>
      </c>
      <c r="U273" s="2" t="str">
        <f>"2350"</f>
        <v>2350</v>
      </c>
      <c r="V273" s="2" t="str">
        <f>"2359"</f>
        <v>2359</v>
      </c>
      <c r="W273" s="2" t="str">
        <f>"0009"</f>
        <v>0009</v>
      </c>
      <c r="X273" s="2" t="str">
        <f>"0018"</f>
        <v>0018</v>
      </c>
      <c r="Y273" s="2" t="str">
        <f>"0027"</f>
        <v>0027</v>
      </c>
      <c r="Z273" s="5"/>
      <c r="AA273" s="5"/>
      <c r="AB273" s="5"/>
      <c r="AC273" s="5"/>
      <c r="AD273" s="5"/>
      <c r="AE273" s="5"/>
    </row>
    <row r="274" spans="2:31" ht="12.75" customHeight="1" x14ac:dyDescent="0.15">
      <c r="B274" s="10" t="s">
        <v>20</v>
      </c>
      <c r="C274" s="10"/>
      <c r="D274" s="2"/>
      <c r="E274" s="2"/>
      <c r="F274" s="2"/>
      <c r="G274" s="2"/>
      <c r="H274" s="2"/>
      <c r="I274" s="2"/>
      <c r="J274" s="5"/>
      <c r="K274" s="5"/>
      <c r="L274" s="5"/>
      <c r="M274" s="5"/>
      <c r="N274" s="5"/>
      <c r="O274" s="5"/>
      <c r="R274" s="10" t="s">
        <v>20</v>
      </c>
      <c r="S274" s="10"/>
      <c r="T274" s="2"/>
      <c r="U274" s="2"/>
      <c r="V274" s="2"/>
      <c r="W274" s="2"/>
      <c r="X274" s="2"/>
      <c r="Y274" s="2"/>
      <c r="Z274" s="5"/>
      <c r="AA274" s="5"/>
      <c r="AB274" s="5"/>
      <c r="AC274" s="5"/>
      <c r="AD274" s="5"/>
      <c r="AE274" s="5"/>
    </row>
    <row r="276" spans="2:31" s="5" customFormat="1" ht="12.75" customHeight="1" x14ac:dyDescent="0.15">
      <c r="B276" s="11"/>
      <c r="C276" s="11"/>
      <c r="R276" s="11"/>
      <c r="S276" s="11"/>
    </row>
    <row r="277" spans="2:31" s="5" customFormat="1" ht="12.75" customHeight="1" x14ac:dyDescent="0.15">
      <c r="B277" s="11"/>
      <c r="C277" s="11"/>
      <c r="R277" s="11"/>
      <c r="S277" s="11"/>
    </row>
    <row r="278" spans="2:31" s="5" customFormat="1" ht="12.75" customHeight="1" x14ac:dyDescent="0.15">
      <c r="B278" s="6"/>
      <c r="R278" s="6"/>
    </row>
    <row r="279" spans="2:31" s="5" customFormat="1" ht="12.75" customHeight="1" x14ac:dyDescent="0.15">
      <c r="B279" s="6"/>
      <c r="R279" s="7"/>
    </row>
    <row r="280" spans="2:31" s="5" customFormat="1" ht="12.75" customHeight="1" x14ac:dyDescent="0.15">
      <c r="B280" s="6"/>
      <c r="R280" s="7"/>
    </row>
    <row r="281" spans="2:31" s="5" customFormat="1" ht="12.75" customHeight="1" x14ac:dyDescent="0.15">
      <c r="B281" s="6"/>
      <c r="R281" s="7"/>
    </row>
    <row r="282" spans="2:31" s="5" customFormat="1" ht="12.75" customHeight="1" x14ac:dyDescent="0.15">
      <c r="B282" s="6"/>
      <c r="R282" s="7"/>
    </row>
    <row r="283" spans="2:31" s="5" customFormat="1" ht="12.75" customHeight="1" x14ac:dyDescent="0.15">
      <c r="B283" s="6"/>
      <c r="R283" s="7"/>
    </row>
    <row r="284" spans="2:31" s="5" customFormat="1" ht="12.75" customHeight="1" x14ac:dyDescent="0.15">
      <c r="B284" s="6"/>
      <c r="R284" s="7"/>
    </row>
    <row r="285" spans="2:31" s="5" customFormat="1" ht="12.75" customHeight="1" x14ac:dyDescent="0.15">
      <c r="B285" s="6"/>
      <c r="R285" s="7"/>
    </row>
    <row r="286" spans="2:31" s="5" customFormat="1" ht="12.75" customHeight="1" x14ac:dyDescent="0.15">
      <c r="B286" s="6"/>
      <c r="R286" s="7"/>
    </row>
    <row r="287" spans="2:31" s="5" customFormat="1" ht="12.75" customHeight="1" x14ac:dyDescent="0.15">
      <c r="B287" s="6"/>
      <c r="R287" s="7"/>
    </row>
    <row r="288" spans="2:31" s="5" customFormat="1" ht="12.75" customHeight="1" x14ac:dyDescent="0.15">
      <c r="B288" s="6"/>
      <c r="R288" s="7"/>
    </row>
    <row r="289" spans="2:19" s="5" customFormat="1" ht="12.75" customHeight="1" x14ac:dyDescent="0.15">
      <c r="B289" s="6"/>
      <c r="R289" s="7"/>
    </row>
    <row r="290" spans="2:19" s="5" customFormat="1" ht="12.75" customHeight="1" x14ac:dyDescent="0.15">
      <c r="B290" s="6"/>
      <c r="R290" s="7"/>
    </row>
    <row r="291" spans="2:19" s="5" customFormat="1" ht="12.75" customHeight="1" x14ac:dyDescent="0.15">
      <c r="B291" s="6"/>
      <c r="R291" s="7"/>
    </row>
    <row r="292" spans="2:19" s="5" customFormat="1" ht="12.75" customHeight="1" x14ac:dyDescent="0.15">
      <c r="B292" s="6"/>
      <c r="R292" s="7"/>
    </row>
    <row r="293" spans="2:19" s="5" customFormat="1" ht="12.75" customHeight="1" x14ac:dyDescent="0.15">
      <c r="B293" s="6"/>
      <c r="R293" s="7"/>
    </row>
    <row r="294" spans="2:19" s="5" customFormat="1" ht="12.75" customHeight="1" x14ac:dyDescent="0.15">
      <c r="B294" s="11"/>
      <c r="C294" s="11"/>
      <c r="R294" s="11"/>
      <c r="S294" s="11"/>
    </row>
    <row r="295" spans="2:19" s="5" customFormat="1" ht="12.75" customHeight="1" x14ac:dyDescent="0.15"/>
    <row r="296" spans="2:19" s="5" customFormat="1" ht="12.75" customHeight="1" x14ac:dyDescent="0.15">
      <c r="B296" s="11"/>
      <c r="C296" s="11"/>
      <c r="R296" s="11"/>
      <c r="S296" s="11"/>
    </row>
    <row r="297" spans="2:19" s="5" customFormat="1" ht="12.75" customHeight="1" x14ac:dyDescent="0.15">
      <c r="B297" s="11"/>
      <c r="C297" s="11"/>
      <c r="R297" s="11"/>
      <c r="S297" s="11"/>
    </row>
    <row r="298" spans="2:19" s="5" customFormat="1" ht="12.75" customHeight="1" x14ac:dyDescent="0.15">
      <c r="B298" s="6"/>
      <c r="R298" s="6"/>
    </row>
    <row r="299" spans="2:19" s="5" customFormat="1" ht="12.75" customHeight="1" x14ac:dyDescent="0.15">
      <c r="B299" s="6"/>
      <c r="R299" s="7"/>
    </row>
    <row r="300" spans="2:19" s="5" customFormat="1" ht="12.75" customHeight="1" x14ac:dyDescent="0.15">
      <c r="B300" s="6"/>
      <c r="R300" s="7"/>
    </row>
    <row r="301" spans="2:19" s="5" customFormat="1" ht="12.75" customHeight="1" x14ac:dyDescent="0.15">
      <c r="B301" s="6"/>
      <c r="R301" s="7"/>
    </row>
    <row r="302" spans="2:19" s="5" customFormat="1" ht="12.75" customHeight="1" x14ac:dyDescent="0.15">
      <c r="B302" s="6"/>
      <c r="R302" s="7"/>
    </row>
    <row r="303" spans="2:19" s="5" customFormat="1" ht="12.75" customHeight="1" x14ac:dyDescent="0.15">
      <c r="B303" s="6"/>
      <c r="R303" s="7"/>
    </row>
    <row r="304" spans="2:19" s="5" customFormat="1" ht="12.75" customHeight="1" x14ac:dyDescent="0.15">
      <c r="B304" s="6"/>
      <c r="R304" s="7"/>
    </row>
    <row r="305" spans="2:19" s="5" customFormat="1" ht="12.75" customHeight="1" x14ac:dyDescent="0.15">
      <c r="B305" s="6"/>
      <c r="R305" s="7"/>
    </row>
    <row r="306" spans="2:19" s="5" customFormat="1" ht="12.75" customHeight="1" x14ac:dyDescent="0.15">
      <c r="B306" s="6"/>
      <c r="R306" s="7"/>
    </row>
    <row r="307" spans="2:19" s="5" customFormat="1" ht="12.75" customHeight="1" x14ac:dyDescent="0.15">
      <c r="B307" s="6"/>
      <c r="R307" s="7"/>
    </row>
    <row r="308" spans="2:19" s="5" customFormat="1" ht="12.75" customHeight="1" x14ac:dyDescent="0.15">
      <c r="B308" s="6"/>
      <c r="R308" s="7"/>
    </row>
    <row r="309" spans="2:19" s="5" customFormat="1" ht="12.75" customHeight="1" x14ac:dyDescent="0.15">
      <c r="B309" s="6"/>
      <c r="R309" s="7"/>
    </row>
    <row r="310" spans="2:19" s="5" customFormat="1" ht="12.75" customHeight="1" x14ac:dyDescent="0.15">
      <c r="B310" s="6"/>
      <c r="R310" s="7"/>
    </row>
    <row r="311" spans="2:19" s="5" customFormat="1" ht="12.75" customHeight="1" x14ac:dyDescent="0.15">
      <c r="B311" s="6"/>
      <c r="R311" s="7"/>
    </row>
    <row r="312" spans="2:19" s="5" customFormat="1" ht="12.75" customHeight="1" x14ac:dyDescent="0.15">
      <c r="B312" s="6"/>
      <c r="R312" s="7"/>
    </row>
    <row r="313" spans="2:19" s="5" customFormat="1" ht="12.75" customHeight="1" x14ac:dyDescent="0.15">
      <c r="B313" s="6"/>
      <c r="R313" s="7"/>
    </row>
    <row r="314" spans="2:19" s="5" customFormat="1" ht="12.75" customHeight="1" x14ac:dyDescent="0.15">
      <c r="B314" s="11"/>
      <c r="C314" s="11"/>
      <c r="R314" s="11"/>
      <c r="S314" s="11"/>
    </row>
    <row r="315" spans="2:19" s="5" customFormat="1" ht="12.75" customHeight="1" x14ac:dyDescent="0.15"/>
  </sheetData>
  <mergeCells count="110">
    <mergeCell ref="AC2:AE2"/>
    <mergeCell ref="B4:C4"/>
    <mergeCell ref="R4:S4"/>
    <mergeCell ref="B5:C5"/>
    <mergeCell ref="R5:S5"/>
    <mergeCell ref="B22:C22"/>
    <mergeCell ref="R22:S22"/>
    <mergeCell ref="B24:C24"/>
    <mergeCell ref="R24:S24"/>
    <mergeCell ref="B2:H2"/>
    <mergeCell ref="M2:O2"/>
    <mergeCell ref="R2:X2"/>
    <mergeCell ref="B45:C45"/>
    <mergeCell ref="R45:S45"/>
    <mergeCell ref="B62:C62"/>
    <mergeCell ref="R62:S62"/>
    <mergeCell ref="B65:H65"/>
    <mergeCell ref="M65:O65"/>
    <mergeCell ref="R65:X65"/>
    <mergeCell ref="B25:C25"/>
    <mergeCell ref="R25:S25"/>
    <mergeCell ref="B42:C42"/>
    <mergeCell ref="R42:S42"/>
    <mergeCell ref="B44:C44"/>
    <mergeCell ref="R44:S44"/>
    <mergeCell ref="B87:C87"/>
    <mergeCell ref="R87:S87"/>
    <mergeCell ref="B88:C88"/>
    <mergeCell ref="R88:S88"/>
    <mergeCell ref="B105:C105"/>
    <mergeCell ref="R105:S105"/>
    <mergeCell ref="AC65:AE65"/>
    <mergeCell ref="B67:C67"/>
    <mergeCell ref="R67:S67"/>
    <mergeCell ref="B68:C68"/>
    <mergeCell ref="R68:S68"/>
    <mergeCell ref="B85:C85"/>
    <mergeCell ref="R85:S85"/>
    <mergeCell ref="B128:H128"/>
    <mergeCell ref="M128:O128"/>
    <mergeCell ref="R128:X128"/>
    <mergeCell ref="AC128:AE128"/>
    <mergeCell ref="B130:C130"/>
    <mergeCell ref="R130:S130"/>
    <mergeCell ref="B107:C107"/>
    <mergeCell ref="R107:S107"/>
    <mergeCell ref="B108:C108"/>
    <mergeCell ref="R108:S108"/>
    <mergeCell ref="B125:C125"/>
    <mergeCell ref="R125:S125"/>
    <mergeCell ref="B151:C151"/>
    <mergeCell ref="R151:S151"/>
    <mergeCell ref="B168:C168"/>
    <mergeCell ref="R168:S168"/>
    <mergeCell ref="B170:C170"/>
    <mergeCell ref="R170:S170"/>
    <mergeCell ref="B131:C131"/>
    <mergeCell ref="R131:S131"/>
    <mergeCell ref="B148:C148"/>
    <mergeCell ref="R148:S148"/>
    <mergeCell ref="B150:C150"/>
    <mergeCell ref="R150:S150"/>
    <mergeCell ref="B193:C193"/>
    <mergeCell ref="R193:S193"/>
    <mergeCell ref="B194:C194"/>
    <mergeCell ref="R194:S194"/>
    <mergeCell ref="B211:C211"/>
    <mergeCell ref="R211:S211"/>
    <mergeCell ref="B171:C171"/>
    <mergeCell ref="R171:S171"/>
    <mergeCell ref="B188:C188"/>
    <mergeCell ref="R188:S188"/>
    <mergeCell ref="B191:H191"/>
    <mergeCell ref="M191:O191"/>
    <mergeCell ref="B257:C257"/>
    <mergeCell ref="R257:S257"/>
    <mergeCell ref="B274:C274"/>
    <mergeCell ref="R274:S274"/>
    <mergeCell ref="B254:H254"/>
    <mergeCell ref="M254:O254"/>
    <mergeCell ref="R191:X191"/>
    <mergeCell ref="AC254:AE254"/>
    <mergeCell ref="B256:C256"/>
    <mergeCell ref="R256:S256"/>
    <mergeCell ref="R254:X254"/>
    <mergeCell ref="B233:C233"/>
    <mergeCell ref="R233:S233"/>
    <mergeCell ref="B234:C234"/>
    <mergeCell ref="R234:S234"/>
    <mergeCell ref="B251:C251"/>
    <mergeCell ref="R251:S251"/>
    <mergeCell ref="B213:C213"/>
    <mergeCell ref="R213:S213"/>
    <mergeCell ref="B214:C214"/>
    <mergeCell ref="R214:S214"/>
    <mergeCell ref="B231:C231"/>
    <mergeCell ref="R231:S231"/>
    <mergeCell ref="AC191:AE191"/>
    <mergeCell ref="B297:C297"/>
    <mergeCell ref="R297:S297"/>
    <mergeCell ref="B314:C314"/>
    <mergeCell ref="R314:S314"/>
    <mergeCell ref="R276:S276"/>
    <mergeCell ref="B276:C276"/>
    <mergeCell ref="B277:C277"/>
    <mergeCell ref="R277:S277"/>
    <mergeCell ref="B294:C294"/>
    <mergeCell ref="R294:S294"/>
    <mergeCell ref="B296:C296"/>
    <mergeCell ref="R296:S296"/>
  </mergeCells>
  <phoneticPr fontId="1"/>
  <pageMargins left="0.25" right="0.25" top="0.75" bottom="0.75" header="0.3" footer="0.3"/>
  <pageSetup paperSize="9" orientation="portrait" r:id="rId1"/>
  <colBreaks count="1" manualBreakCount="1">
    <brk id="16" max="3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20120604_南北線平日ダイヤ</vt:lpstr>
      <vt:lpstr>20120604_南北線土日祝ダイヤ</vt:lpstr>
      <vt:lpstr>'20120604_南北線土日祝ダイヤ'!Print_Area</vt:lpstr>
      <vt:lpstr>'20120604_南北線平日ダイヤ'!Print_Area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</dc:creator>
  <cp:lastModifiedBy>RS</cp:lastModifiedBy>
  <cp:lastPrinted>2012-05-01T13:48:22Z</cp:lastPrinted>
  <dcterms:created xsi:type="dcterms:W3CDTF">2012-05-01T12:37:41Z</dcterms:created>
  <dcterms:modified xsi:type="dcterms:W3CDTF">2012-05-01T13:52:06Z</dcterms:modified>
</cp:coreProperties>
</file>